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psam\Desktop\Proprojekt\2020978_Revitalizace sídliště V podhájí Rumburk\Rozpočty po revizi\SO 101\"/>
    </mc:Choice>
  </mc:AlternateContent>
  <bookViews>
    <workbookView xWindow="0" yWindow="0" windowWidth="0" windowHeight="0"/>
  </bookViews>
  <sheets>
    <sheet name="Rekapitulace stavby" sheetId="1" r:id="rId1"/>
    <sheet name="SO 101 - Výstavba kolmých..." sheetId="2" r:id="rId2"/>
    <sheet name="SO 401 - Veřejné osvětlen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Výstavba kolmých...'!$C$126:$K$234</definedName>
    <definedName name="_xlnm.Print_Area" localSheetId="1">'SO 101 - Výstavba kolmých...'!$C$4:$J$76,'SO 101 - Výstavba kolmých...'!$C$82:$J$108,'SO 101 - Výstavba kolmých...'!$C$114:$J$234</definedName>
    <definedName name="_xlnm.Print_Titles" localSheetId="1">'SO 101 - Výstavba kolmých...'!$126:$126</definedName>
    <definedName name="_xlnm._FilterDatabase" localSheetId="2" hidden="1">'SO 401 - Veřejné osvětlení'!$C$120:$K$175</definedName>
    <definedName name="_xlnm.Print_Area" localSheetId="2">'SO 401 - Veřejné osvětlení'!$C$4:$J$76,'SO 401 - Veřejné osvětlení'!$C$82:$J$102,'SO 401 - Veřejné osvětlení'!$C$108:$J$175</definedName>
    <definedName name="_xlnm.Print_Titles" localSheetId="2">'SO 401 - Veřejné osvětlení'!$120:$120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2" r="J37"/>
  <c r="J36"/>
  <c i="1" r="AY95"/>
  <c i="2" r="J35"/>
  <c i="1" r="AX95"/>
  <c i="2"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T228"/>
  <c r="R229"/>
  <c r="R228"/>
  <c r="P229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T220"/>
  <c r="R221"/>
  <c r="R220"/>
  <c r="P221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1" r="L90"/>
  <c r="AM90"/>
  <c r="AM89"/>
  <c r="L89"/>
  <c r="AM87"/>
  <c r="L87"/>
  <c r="L85"/>
  <c r="L84"/>
  <c i="2" r="J154"/>
  <c r="BK212"/>
  <c r="BK206"/>
  <c r="J197"/>
  <c r="BK188"/>
  <c r="J177"/>
  <c r="J168"/>
  <c r="J155"/>
  <c r="J141"/>
  <c r="J198"/>
  <c r="J193"/>
  <c r="J179"/>
  <c r="J166"/>
  <c r="J149"/>
  <c r="J136"/>
  <c i="3" r="BK170"/>
  <c r="J163"/>
  <c r="BK148"/>
  <c r="J133"/>
  <c r="BK127"/>
  <c r="BK171"/>
  <c r="BK163"/>
  <c r="BK158"/>
  <c r="BK136"/>
  <c r="J175"/>
  <c r="J166"/>
  <c r="J157"/>
  <c r="J145"/>
  <c r="J136"/>
  <c r="BK125"/>
  <c r="J165"/>
  <c r="J153"/>
  <c r="J137"/>
  <c i="2" r="BK234"/>
  <c r="J231"/>
  <c r="BK227"/>
  <c r="BK226"/>
  <c r="J225"/>
  <c r="BK221"/>
  <c r="J219"/>
  <c r="BK214"/>
  <c r="J206"/>
  <c r="BK185"/>
  <c r="J173"/>
  <c r="BK165"/>
  <c r="J158"/>
  <c r="BK153"/>
  <c r="BK141"/>
  <c r="BK131"/>
  <c r="J216"/>
  <c r="BK210"/>
  <c r="J194"/>
  <c r="BK179"/>
  <c r="BK173"/>
  <c r="J164"/>
  <c r="BK155"/>
  <c r="J146"/>
  <c r="J210"/>
  <c r="BK199"/>
  <c r="J196"/>
  <c r="BK189"/>
  <c r="BK186"/>
  <c r="BK175"/>
  <c r="BK162"/>
  <c r="BK145"/>
  <c r="J203"/>
  <c r="BK196"/>
  <c r="J186"/>
  <c r="J172"/>
  <c r="BK158"/>
  <c r="J147"/>
  <c i="3" r="BK174"/>
  <c r="BK167"/>
  <c r="J155"/>
  <c r="BK137"/>
  <c r="BK128"/>
  <c r="J174"/>
  <c r="BK165"/>
  <c r="BK159"/>
  <c r="BK140"/>
  <c r="BK155"/>
  <c r="BK141"/>
  <c r="J126"/>
  <c r="J167"/>
  <c r="J161"/>
  <c r="J143"/>
  <c r="BK131"/>
  <c i="2" r="BK232"/>
  <c r="J232"/>
  <c r="J229"/>
  <c r="J226"/>
  <c r="BK224"/>
  <c r="J221"/>
  <c r="BK218"/>
  <c r="J211"/>
  <c r="J199"/>
  <c r="J176"/>
  <c r="BK172"/>
  <c r="BK164"/>
  <c r="BK154"/>
  <c r="BK147"/>
  <c r="BK136"/>
  <c r="J130"/>
  <c r="J214"/>
  <c r="J209"/>
  <c r="BK187"/>
  <c r="BK182"/>
  <c r="J174"/>
  <c r="J162"/>
  <c r="J153"/>
  <c i="1" r="AS94"/>
  <c i="2" r="BK194"/>
  <c r="J187"/>
  <c r="BK176"/>
  <c r="J167"/>
  <c r="BK149"/>
  <c r="J131"/>
  <c r="BK197"/>
  <c r="J188"/>
  <c r="J175"/>
  <c r="J165"/>
  <c r="J145"/>
  <c i="3" r="J169"/>
  <c r="BK160"/>
  <c r="BK153"/>
  <c r="J131"/>
  <c r="J125"/>
  <c r="BK169"/>
  <c r="BK162"/>
  <c r="BK145"/>
  <c r="J130"/>
  <c r="J171"/>
  <c r="J159"/>
  <c r="J148"/>
  <c r="J140"/>
  <c r="J128"/>
  <c r="BK166"/>
  <c r="J160"/>
  <c r="J138"/>
  <c r="J127"/>
  <c i="2" r="J234"/>
  <c r="BK231"/>
  <c r="BK229"/>
  <c r="J227"/>
  <c r="BK225"/>
  <c r="J224"/>
  <c r="BK219"/>
  <c r="BK216"/>
  <c r="J212"/>
  <c r="BK203"/>
  <c r="J189"/>
  <c r="BK174"/>
  <c r="BK167"/>
  <c r="J160"/>
  <c r="BK156"/>
  <c r="BK148"/>
  <c r="BK146"/>
  <c r="BK132"/>
  <c r="J218"/>
  <c r="BK211"/>
  <c r="BK195"/>
  <c r="BK177"/>
  <c r="BK171"/>
  <c r="BK166"/>
  <c r="J156"/>
  <c r="J151"/>
  <c r="BK209"/>
  <c r="BK198"/>
  <c r="BK193"/>
  <c r="J185"/>
  <c r="J171"/>
  <c r="BK160"/>
  <c r="J148"/>
  <c r="BK130"/>
  <c r="J195"/>
  <c r="J182"/>
  <c r="BK168"/>
  <c r="BK151"/>
  <c r="J132"/>
  <c i="3" r="BK168"/>
  <c r="BK157"/>
  <c r="J141"/>
  <c r="BK130"/>
  <c r="BK126"/>
  <c r="J168"/>
  <c r="BK161"/>
  <c r="BK143"/>
  <c r="BK124"/>
  <c r="J170"/>
  <c r="J158"/>
  <c r="J147"/>
  <c r="BK138"/>
  <c r="BK175"/>
  <c r="J162"/>
  <c r="BK147"/>
  <c r="BK133"/>
  <c r="J124"/>
  <c i="2" l="1" r="T129"/>
  <c r="T170"/>
  <c r="R192"/>
  <c r="P213"/>
  <c r="R223"/>
  <c r="P230"/>
  <c r="P129"/>
  <c r="P170"/>
  <c i="3" r="P123"/>
  <c r="P139"/>
  <c i="2" r="BK129"/>
  <c r="J129"/>
  <c r="J98"/>
  <c r="BK170"/>
  <c r="J170"/>
  <c r="J99"/>
  <c r="BK192"/>
  <c r="J192"/>
  <c r="J100"/>
  <c r="T192"/>
  <c r="R213"/>
  <c r="P223"/>
  <c r="P222"/>
  <c r="T230"/>
  <c i="3" r="R123"/>
  <c r="R139"/>
  <c i="2" r="R129"/>
  <c r="R128"/>
  <c r="R170"/>
  <c r="P192"/>
  <c r="BK213"/>
  <c r="J213"/>
  <c r="J101"/>
  <c r="T213"/>
  <c r="BK223"/>
  <c r="J223"/>
  <c r="J104"/>
  <c r="T223"/>
  <c r="T222"/>
  <c r="BK230"/>
  <c r="J230"/>
  <c r="J106"/>
  <c r="R230"/>
  <c i="3" r="BK123"/>
  <c r="T123"/>
  <c r="BK139"/>
  <c r="J139"/>
  <c r="J99"/>
  <c r="T139"/>
  <c r="BK173"/>
  <c r="J173"/>
  <c r="J101"/>
  <c r="P173"/>
  <c r="P172"/>
  <c r="R173"/>
  <c r="R172"/>
  <c r="T173"/>
  <c r="T172"/>
  <c i="2" r="BK220"/>
  <c r="J220"/>
  <c r="J102"/>
  <c r="BK228"/>
  <c r="J228"/>
  <c r="J105"/>
  <c r="BK233"/>
  <c r="J233"/>
  <c r="J107"/>
  <c r="BK128"/>
  <c r="J128"/>
  <c r="J97"/>
  <c i="3" r="F92"/>
  <c r="BE124"/>
  <c r="BE127"/>
  <c r="BE128"/>
  <c r="BE133"/>
  <c r="BE140"/>
  <c r="BE143"/>
  <c r="BE168"/>
  <c r="BE170"/>
  <c r="BE171"/>
  <c r="E85"/>
  <c r="J115"/>
  <c r="BE126"/>
  <c r="BE136"/>
  <c r="BE141"/>
  <c r="BE157"/>
  <c r="BE159"/>
  <c r="BE160"/>
  <c r="BE162"/>
  <c r="BE163"/>
  <c r="BE167"/>
  <c r="BE169"/>
  <c r="BE175"/>
  <c r="BE125"/>
  <c r="BE130"/>
  <c r="BE137"/>
  <c r="BE147"/>
  <c r="BE148"/>
  <c r="BE153"/>
  <c r="BE155"/>
  <c r="BE166"/>
  <c r="BE174"/>
  <c r="BE131"/>
  <c r="BE138"/>
  <c r="BE145"/>
  <c r="BE158"/>
  <c r="BE161"/>
  <c r="BE165"/>
  <c i="2" r="J89"/>
  <c r="BE130"/>
  <c r="BE141"/>
  <c r="BE145"/>
  <c r="BE153"/>
  <c r="BE160"/>
  <c r="BE166"/>
  <c r="BE173"/>
  <c r="BE182"/>
  <c r="BE187"/>
  <c r="BE199"/>
  <c r="BE203"/>
  <c r="BE206"/>
  <c r="E85"/>
  <c r="BE132"/>
  <c r="BE146"/>
  <c r="BE151"/>
  <c r="BE154"/>
  <c r="BE155"/>
  <c r="BE164"/>
  <c r="BE165"/>
  <c r="BE172"/>
  <c r="BE179"/>
  <c r="BE194"/>
  <c r="BE211"/>
  <c r="BE131"/>
  <c r="BE136"/>
  <c r="BE147"/>
  <c r="BE148"/>
  <c r="BE156"/>
  <c r="BE158"/>
  <c r="BE162"/>
  <c r="BE167"/>
  <c r="BE174"/>
  <c r="BE175"/>
  <c r="BE185"/>
  <c r="BE188"/>
  <c r="BE189"/>
  <c r="BE196"/>
  <c r="BE197"/>
  <c r="BE198"/>
  <c r="BE210"/>
  <c r="BE212"/>
  <c r="BE234"/>
  <c r="F92"/>
  <c r="BE149"/>
  <c r="BE168"/>
  <c r="BE171"/>
  <c r="BE176"/>
  <c r="BE177"/>
  <c r="BE186"/>
  <c r="BE193"/>
  <c r="BE195"/>
  <c r="BE209"/>
  <c r="BE214"/>
  <c r="BE216"/>
  <c r="BE218"/>
  <c r="BE219"/>
  <c r="BE221"/>
  <c r="BE224"/>
  <c r="BE225"/>
  <c r="BE226"/>
  <c r="BE227"/>
  <c r="BE229"/>
  <c r="BE231"/>
  <c r="BE232"/>
  <c r="F37"/>
  <c i="1" r="BD95"/>
  <c i="3" r="F36"/>
  <c i="1" r="BC96"/>
  <c i="3" r="F37"/>
  <c i="1" r="BD96"/>
  <c i="2" r="J34"/>
  <c i="1" r="AW95"/>
  <c i="3" r="F35"/>
  <c i="1" r="BB96"/>
  <c i="3" r="J34"/>
  <c i="1" r="AW96"/>
  <c i="2" r="F36"/>
  <c i="1" r="BC95"/>
  <c i="2" r="F35"/>
  <c i="1" r="BB95"/>
  <c i="2" r="F34"/>
  <c i="1" r="BA95"/>
  <c i="3" r="F34"/>
  <c i="1" r="BA96"/>
  <c i="3" l="1" r="T122"/>
  <c r="T121"/>
  <c r="R122"/>
  <c r="R121"/>
  <c r="BK122"/>
  <c r="P122"/>
  <c r="P121"/>
  <c i="1" r="AU96"/>
  <c i="2" r="P128"/>
  <c r="P127"/>
  <c i="1" r="AU95"/>
  <c i="2" r="R222"/>
  <c r="R127"/>
  <c r="T128"/>
  <c r="T127"/>
  <c r="BK222"/>
  <c r="J222"/>
  <c r="J103"/>
  <c i="3" r="J123"/>
  <c r="J98"/>
  <c r="BK172"/>
  <c r="J172"/>
  <c r="J100"/>
  <c i="2" r="BK127"/>
  <c r="J127"/>
  <c r="J96"/>
  <c i="1" r="BC94"/>
  <c r="W32"/>
  <c i="2" r="F33"/>
  <c i="1" r="AZ95"/>
  <c i="2" r="J33"/>
  <c i="1" r="AV95"/>
  <c r="AT95"/>
  <c i="3" r="F33"/>
  <c i="1" r="AZ96"/>
  <c r="BB94"/>
  <c r="AX94"/>
  <c i="3" r="J33"/>
  <c i="1" r="AV96"/>
  <c r="AT96"/>
  <c r="BA94"/>
  <c r="W30"/>
  <c r="BD94"/>
  <c r="W33"/>
  <c i="3" l="1" r="BK121"/>
  <c r="J121"/>
  <c r="J96"/>
  <c r="J122"/>
  <c r="J97"/>
  <c i="1" r="AU94"/>
  <c r="AZ94"/>
  <c r="AV94"/>
  <c r="AK29"/>
  <c r="W31"/>
  <c r="AY94"/>
  <c i="2" r="J30"/>
  <c i="1" r="AG95"/>
  <c r="AW94"/>
  <c r="AK30"/>
  <c i="2" l="1" r="J39"/>
  <c i="1" r="AN95"/>
  <c i="3" r="J30"/>
  <c i="1" r="AG96"/>
  <c r="AT94"/>
  <c r="W29"/>
  <c i="3" l="1" r="J39"/>
  <c i="1"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<sst xmlns="http://schemas.openxmlformats.org/spreadsheetml/2006/main">
  <si>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</si>
  <si>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</si>
  <si>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</si>
  <si>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</si>
  <si>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</si>
  <si>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{95205a90-6e98-42f8-b166-11f593162983}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</si>
  <si>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</si>
  <si>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</si>
  <si>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</si>
  <si>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</si>
  <si>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</si>
  <si>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</si>
  <si>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</si>
  <si>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</si>
  <si>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2020978_1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</si>
  <si>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</si>
  <si>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</si>
  <si>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sídliště v Podhájí, Rumburk I.etapa SO 101 - výstavba kolmých parkovacích míst</t>
  </si>
  <si>
    <t>KSO:</t>
  </si>
  <si>
    <t>CC-CZ:</t>
  </si>
  <si>
    <t>Místo:</t>
  </si>
  <si>
    <t>Rumburk</t>
  </si>
  <si>
    <t>Datum:</t>
  </si>
  <si>
    <t>29. 11. 2021</t>
  </si>
  <si>
    <t>Zadavatel:</t>
  </si>
  <si>
    <t>IČ:</t>
  </si>
  <si>
    <t>Město Rumburk</t>
  </si>
  <si>
    <t>DIČ:</t>
  </si>
  <si>
    <t>Uchazeč:</t>
  </si>
  <si>
    <t>Vyplň údaj</t>
  </si>
  <si>
    <t>Projektant:</t>
  </si>
  <si>
    <t>ProProjekt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</si>
  <si>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</si>
  <si>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</si>
  <si>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</si>
  <si>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</si>
  <si>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</si>
  <si>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</si>
  <si>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</si>
  <si>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</si>
  <si>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</si>
  <si>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</si>
  <si>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</si>
  <si>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</si>
  <si>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</si>
  <si>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</si>
  <si>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</si>
  <si>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</si>
  <si>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</si>
  <si>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</si>
  <si>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</si>
  <si>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</si>
  <si>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</si>
  <si>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</si>
  <si>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</si>
  <si>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</si>
  <si>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</si>
  <si>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</si>
  <si>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</si>
  <si>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</si>
  <si>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</si>
  <si>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</si>
  <si>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</si>
  <si>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</si>
  <si>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</si>
  <si>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</si>
  <si>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</si>
  <si>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</si>
  <si>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</si>
  <si>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</si>
  <si>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</si>
  <si>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</si>
  <si>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</si>
  <si>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</si>
  <si>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</si>
  <si>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</si>
  <si>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</si>
  <si>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</si>
  <si>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</si>
  <si>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</si>
  <si>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</si>
  <si>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Výstavba kolmých parkovacích míst včetně rozšíření slepé komunikace</t>
  </si>
  <si>
    <t>STA</t>
  </si>
  <si>
    <t>1</t>
  </si>
  <si>
    <t>{8b9cad1a-b288-45d3-8705-1ad30f3f1f34}</t>
  </si>
  <si>
    <t>2</t>
  </si>
  <si>
    <t>SO 401</t>
  </si>
  <si>
    <t>Veřejné osvětlení</t>
  </si>
  <si>
    <t>{e23ba098-27d3-4c79-a407-4b57fd76ef8f}</t>
  </si>
  <si>
    <t>KRYCÍ LIST SOUPISU PRACÍ</t>
  </si>
  <si>
    <t>Objekt:</t>
  </si>
  <si>
    <t>SO 101 - Výstavba kolmých parkovacích míst včetně rozšíření slepé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</si>
  <si>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</si>
  <si>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</si>
  <si>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</si>
  <si>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</si>
  <si>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</si>
  <si>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</si>
  <si>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</si>
  <si>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</si>
  <si>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</si>
  <si>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</si>
  <si>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</si>
  <si>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</si>
  <si>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</si>
  <si>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</si>
  <si>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</si>
  <si>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</si>
  <si>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</si>
  <si>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</si>
  <si>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</si>
  <si>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</si>
  <si>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</si>
  <si>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</si>
  <si>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</si>
  <si>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</si>
  <si>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</si>
  <si>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</si>
  <si>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</si>
  <si>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</si>
  <si>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</si>
  <si>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</si>
  <si>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</si>
  <si>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</si>
  <si>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</si>
  <si>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</si>
  <si>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</si>
  <si>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podkladu živičného tl přes 50 do 100 mm strojně pl do 50 m2</t>
  </si>
  <si>
    <t>m2</t>
  </si>
  <si>
    <t>4</t>
  </si>
  <si>
    <t>-1174042678</t>
  </si>
  <si>
    <t>113202111</t>
  </si>
  <si>
    <t>Vytrhání obrub krajníků obrubníků stojatých</t>
  </si>
  <si>
    <t>m</t>
  </si>
  <si>
    <t>-1100105518</t>
  </si>
  <si>
    <t>3</t>
  </si>
  <si>
    <t>121151123</t>
  </si>
  <si>
    <t>Sejmutí ornice plochy přes 500 m2 tl vrstvy do 200 mm strojně</t>
  </si>
  <si>
    <t>-566894783</t>
  </si>
  <si>
    <t>VV</t>
  </si>
  <si>
    <t>148,506-2,637+55,413+100,738+100,738+88,488"plocha komunikace a parkoviště</t>
  </si>
  <si>
    <t>149,226*0,35" rozšíření pro obrubníky</t>
  </si>
  <si>
    <t>Součet</t>
  </si>
  <si>
    <t>122252204</t>
  </si>
  <si>
    <t>Odkopávky a prokopávky nezapažené pro silnice a dálnice strojně v hornině třídy těžitelnosti I přes 100 do 500 m3</t>
  </si>
  <si>
    <t>m3</t>
  </si>
  <si>
    <t>-43382509</t>
  </si>
  <si>
    <t>(149,266*0,25)*0,14" rozšíření pod obruby</t>
  </si>
  <si>
    <t>148,506*0,26" komunikace živičné</t>
  </si>
  <si>
    <t xml:space="preserve">(55,413+100,738+100,738+88,488)*0,22" parkovací plochy </t>
  </si>
  <si>
    <t>5</t>
  </si>
  <si>
    <t>122252204-A</t>
  </si>
  <si>
    <t>Odkopávky a prokopávky nezapažené pro silnice a dálnice strojně v hornině třídy těžitelnosti I přes 100 do 500 m3 - aktivní zóna</t>
  </si>
  <si>
    <t>-1437865596</t>
  </si>
  <si>
    <t>148,506*0,50" komunikace živičné</t>
  </si>
  <si>
    <t xml:space="preserve">(55,413+100,738+100,738+88,488)*0,50" parkovací plochy </t>
  </si>
  <si>
    <t>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</si>
  <si>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</si>
  <si>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</si>
  <si>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1297914496</t>
  </si>
  <si>
    <t>7</t>
  </si>
  <si>
    <t>162351103-A</t>
  </si>
  <si>
    <t>Vodorovné přemístění výkopku nebo sypaniny po suchu na obvyklém dopravním prostředku, bez naložení výkopku, avšak se složením bez rozhrnutí z horniny třídy těžitelnosti I skupiny 1 až 3 na vzdálenost přes 50 do 500 m - aktivní zóna</t>
  </si>
  <si>
    <t>-751736047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</si>
  <si>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</si>
  <si>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</si>
  <si>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</si>
  <si>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-545285433</t>
  </si>
  <si>
    <t>9</t>
  </si>
  <si>
    <t>162751117-A</t>
  </si>
  <si>
    <t>Vodorovné přemístění výkopku nebo sypaniny po suchu na obvyklém dopravním prostředku, bez naložení výkopku, avšak se složením bez rozhrnutí z horniny třídy těžitelnosti I skupiny 1 až 3 na vzdálenost přes 9 000 do 10 000 m - aktivní zóna</t>
  </si>
  <si>
    <t>-1418497229</t>
  </si>
  <si>
    <t>10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</si>
  <si>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</si>
  <si>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</si>
  <si>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-788280664</t>
  </si>
  <si>
    <t>119,819*30"přepočet koeficientem množství</t>
  </si>
  <si>
    <t>11</t>
  </si>
  <si>
    <t>162751119-A</t>
  </si>
  <si>
    <t>2045809068</t>
  </si>
  <si>
    <t>246,942*30"přepočet koeficientem množství</t>
  </si>
  <si>
    <t>12</t>
  </si>
  <si>
    <t>167151111</t>
  </si>
  <si>
    <t>Nakládání, skládání a překládání neulehlého výkopku nebo sypaniny strojně nakládání, množství přes 100 m3, z hornin třídy těžitelnosti I, skupiny 1 až 3</t>
  </si>
  <si>
    <t>1806171524</t>
  </si>
  <si>
    <t>13</t>
  </si>
  <si>
    <t>167151111-A</t>
  </si>
  <si>
    <t>Nakládání, skládání a překládání neulehlého výkopku nebo sypaniny strojně nakládání, množství přes 100 m3, z hornin třídy těžitelnosti I, skupiny 1 až 3 - aktivní zóna</t>
  </si>
  <si>
    <t>-857521725</t>
  </si>
  <si>
    <t>14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</si>
  <si>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</si>
  <si>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</si>
  <si>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-1739866495</t>
  </si>
  <si>
    <t>M</t>
  </si>
  <si>
    <t>58344003</t>
  </si>
  <si>
    <t>kamenivo drcené hrubé frakce 63/125</t>
  </si>
  <si>
    <t>t</t>
  </si>
  <si>
    <t>1574247800</t>
  </si>
  <si>
    <t>(246,942/2)*2"přepočet koeficientem množství</t>
  </si>
  <si>
    <t>16</t>
  </si>
  <si>
    <t>58344197</t>
  </si>
  <si>
    <t>štěrkodrť frakce 0/63</t>
  </si>
  <si>
    <t>-298326699</t>
  </si>
  <si>
    <t>17</t>
  </si>
  <si>
    <t>171201221</t>
  </si>
  <si>
    <t>Poplatek za uložení stavebního odpadu na skládce (skládkovné) zeminy a kamení zatříděného do Katalogu odpadů pod kódem 17 05 04</t>
  </si>
  <si>
    <t>1808738513</t>
  </si>
  <si>
    <t>119,819*2" přepočteno koeficientem množství</t>
  </si>
  <si>
    <t>18</t>
  </si>
  <si>
    <t>171201221-A</t>
  </si>
  <si>
    <t>Poplatek za uložení stavebního odpadu na skládce (skládkovné) zeminy a kamení zatříděného do Katalogu odpadů pod kódem 17 05 04 - aktivní zóna</t>
  </si>
  <si>
    <t>-1219538338</t>
  </si>
  <si>
    <t>246,942*2" přepočet koeficientem množství</t>
  </si>
  <si>
    <t>19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</si>
  <si>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</si>
  <si>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</si>
  <si>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-1175506628</t>
  </si>
  <si>
    <t>20</t>
  </si>
  <si>
    <t>181152302</t>
  </si>
  <si>
    <t>Úprava pláně na stavbách silnic a dálnic strojně v zářezech mimo skalních se zhutněním</t>
  </si>
  <si>
    <t>735684687</t>
  </si>
  <si>
    <t>181351103</t>
  </si>
  <si>
    <t>Rozprostření a urovnání ornice v rovině nebo ve svahu sklonu do 1:5 strojně při souvislé ploše přes 100 do 500 m2, tl. vrstvy do 200 mm</t>
  </si>
  <si>
    <t>-1273514966</t>
  </si>
  <si>
    <t>22</t>
  </si>
  <si>
    <t>181411131</t>
  </si>
  <si>
    <t>Založení trávníku na půdě předem připravené plochy do 1000 m2 výsevem včetně utažení parkového v rovině nebo na svahu do 1:5</t>
  </si>
  <si>
    <t>-1344289580</t>
  </si>
  <si>
    <t>23</t>
  </si>
  <si>
    <t>00572410</t>
  </si>
  <si>
    <t>osivo směs travní parková</t>
  </si>
  <si>
    <t>kg</t>
  </si>
  <si>
    <t>267485213</t>
  </si>
  <si>
    <t>52,229*0,025"přepočteno koeficientem množství</t>
  </si>
  <si>
    <t>Komunikace pozemní</t>
  </si>
  <si>
    <t>24</t>
  </si>
  <si>
    <t>564851111</t>
  </si>
  <si>
    <t>Podklad ze štěrkodrtě ŠD tl 150 mm</t>
  </si>
  <si>
    <t>1058552771</t>
  </si>
  <si>
    <t>25</t>
  </si>
  <si>
    <t>564861111</t>
  </si>
  <si>
    <t>Podklad ze štěrkodrti 0-63 s rozprostřením a zhutněním, po zhutnění tl. 200 mm</t>
  </si>
  <si>
    <t>317890302</t>
  </si>
  <si>
    <t>26</t>
  </si>
  <si>
    <t>565135101</t>
  </si>
  <si>
    <t>Asfaltový beton vrstva podkladní ACP 16 (obalované kamenivo OKS) tl 50 mm š do 1,5 m</t>
  </si>
  <si>
    <t>-1942820947</t>
  </si>
  <si>
    <t>27</t>
  </si>
  <si>
    <t>567122111</t>
  </si>
  <si>
    <t>Podklad ze směsi stmelené cementem SC C 8/10 (KSC I) tl 120 mm</t>
  </si>
  <si>
    <t>1371406514</t>
  </si>
  <si>
    <t>28</t>
  </si>
  <si>
    <t>573111112</t>
  </si>
  <si>
    <t>Postřik živičný infiltrační s posypem z asfaltu množství 1 kg/m2</t>
  </si>
  <si>
    <t>868941215</t>
  </si>
  <si>
    <t>29</t>
  </si>
  <si>
    <t>577134111</t>
  </si>
  <si>
    <t>Asfaltový beton vrstva obrusná ACO 11 (ABS) tř. I tl 40 mm š do 3 m z nemodifikovaného asfaltu</t>
  </si>
  <si>
    <t>-1041777279</t>
  </si>
  <si>
    <t>30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</si>
  <si>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</si>
  <si>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</si>
  <si>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598440973</t>
  </si>
  <si>
    <t>55,413+100,738+100,738+88,488</t>
  </si>
  <si>
    <t>31</t>
  </si>
  <si>
    <t>5924502-1</t>
  </si>
  <si>
    <t>dlažba voděpropustná betonová s distančními nálisky 240x170x80 cm přírodní</t>
  </si>
  <si>
    <t>323911828</t>
  </si>
  <si>
    <t>55,413+100,738+100,738+88,488-19,55</t>
  </si>
  <si>
    <t>325,827*1,05 'Přepočtené koeficientem množství</t>
  </si>
  <si>
    <t>32</t>
  </si>
  <si>
    <t>5924502-2</t>
  </si>
  <si>
    <t>dlažba voděpropustná betonová s distančními nálisky 240x170x80 cm černá</t>
  </si>
  <si>
    <t>-2025993197</t>
  </si>
  <si>
    <t>23*5*0,17" oddělení parkovacích stání</t>
  </si>
  <si>
    <t>19,55*1,05 'Přepočtené koeficientem množství</t>
  </si>
  <si>
    <t>33</t>
  </si>
  <si>
    <t>596212214</t>
  </si>
  <si>
    <t>Příplatek za kombinaci dvou barev u betonových dlažeb pozemních komunikací tl 80 mm skupiny A</t>
  </si>
  <si>
    <t>-312354754</t>
  </si>
  <si>
    <t>34</t>
  </si>
  <si>
    <t>5962122-P</t>
  </si>
  <si>
    <t>Příplatek u betonových dlažeb pozemních komunikací tl 80 mm za sypký sobrent včetně dodávky materiálu v poměru 1:6 do lože tl.50 mm</t>
  </si>
  <si>
    <t>-1385503931</t>
  </si>
  <si>
    <t>35</t>
  </si>
  <si>
    <t>599141111</t>
  </si>
  <si>
    <t>Vyplnění spár mezi silničními dílci živičnou zálivkou</t>
  </si>
  <si>
    <t>1315787919</t>
  </si>
  <si>
    <t>36</t>
  </si>
  <si>
    <t>919726123</t>
  </si>
  <si>
    <t>Geotextilie pro ochranu, separaci a filtraci netkaná měrná hm přes 300 do 500 g/m2</t>
  </si>
  <si>
    <t>-397249995</t>
  </si>
  <si>
    <t>37</t>
  </si>
  <si>
    <t>RTX.123235004R1</t>
  </si>
  <si>
    <t>Sorpční netkaná textilie REO Fb NTRF16 400 g/m2</t>
  </si>
  <si>
    <t>-1632368611</t>
  </si>
  <si>
    <t>345,377</t>
  </si>
  <si>
    <t>345,377*1,1 'Přepočtené koeficientem množství</t>
  </si>
  <si>
    <t>Ostatní konstrukce a práce, bourání</t>
  </si>
  <si>
    <t>38</t>
  </si>
  <si>
    <t>914111111</t>
  </si>
  <si>
    <t>Montáž svislé dopravní značky do velikosti 1 m2 objímkami na sloupek nebo konzolu</t>
  </si>
  <si>
    <t>kus</t>
  </si>
  <si>
    <t>-661183458</t>
  </si>
  <si>
    <t>39</t>
  </si>
  <si>
    <t>914511111</t>
  </si>
  <si>
    <t>Montáž sloupku dopravních značek délky do 3,5 m s betonovým základem</t>
  </si>
  <si>
    <t>-160333206</t>
  </si>
  <si>
    <t>40</t>
  </si>
  <si>
    <t>40445625</t>
  </si>
  <si>
    <t>informativní značky provozní IP8, IP9, IP11-IP13 500x700mm</t>
  </si>
  <si>
    <t>-654125560</t>
  </si>
  <si>
    <t>41</t>
  </si>
  <si>
    <t>40445225</t>
  </si>
  <si>
    <t>sloupek pro dopravní značku Zn D 60mm v 3,5m</t>
  </si>
  <si>
    <t>-971614666</t>
  </si>
  <si>
    <t>42</t>
  </si>
  <si>
    <t>915231111</t>
  </si>
  <si>
    <t>Vodorovné dopravní značení přechody pro chodce, šipky, symboly bílý plast</t>
  </si>
  <si>
    <t>-876396597</t>
  </si>
  <si>
    <t>43</t>
  </si>
  <si>
    <t>915621111</t>
  </si>
  <si>
    <t>Předznačení vodorovného plošného značení</t>
  </si>
  <si>
    <t>-1446792313</t>
  </si>
  <si>
    <t>44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</si>
  <si>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</si>
  <si>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</si>
  <si>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-1526603586</t>
  </si>
  <si>
    <t>78" obrubník silniční 100</t>
  </si>
  <si>
    <t>149,226 "obrubník silniční 150</t>
  </si>
  <si>
    <t>45</t>
  </si>
  <si>
    <t>59217031</t>
  </si>
  <si>
    <t>obrubník betonový silniční 1000x150x250mm</t>
  </si>
  <si>
    <t>-520311757</t>
  </si>
  <si>
    <t>149,226</t>
  </si>
  <si>
    <t>149,226*1,05 'Přepočtené koeficientem množství</t>
  </si>
  <si>
    <t>46</t>
  </si>
  <si>
    <t>59217017</t>
  </si>
  <si>
    <t>obrubník betonový chodníkový 1000x100x250mm</t>
  </si>
  <si>
    <t>-1485393788</t>
  </si>
  <si>
    <t>78</t>
  </si>
  <si>
    <t>78*1,05 'Přepočtené koeficientem množství</t>
  </si>
  <si>
    <t>47</t>
  </si>
  <si>
    <t>916231292</t>
  </si>
  <si>
    <t>Příplatek za řezání obrubníků při osazování do oblouku o poloměru do 2,5m</t>
  </si>
  <si>
    <t>325312</t>
  </si>
  <si>
    <t>48</t>
  </si>
  <si>
    <t>919735112</t>
  </si>
  <si>
    <t>Řezání stávajícího živičného krytu hl přes 50 do 100 mm</t>
  </si>
  <si>
    <t>2024908621</t>
  </si>
  <si>
    <t>49</t>
  </si>
  <si>
    <t>966006132</t>
  </si>
  <si>
    <t>Odstranění značek dopravních nebo orientačních se sloupky s betonovými patkami</t>
  </si>
  <si>
    <t>1212859233</t>
  </si>
  <si>
    <t>50</t>
  </si>
  <si>
    <t>966006211</t>
  </si>
  <si>
    <t>Odstranění svislých dopravních značek ze sloupů, sloupků nebo konzol</t>
  </si>
  <si>
    <t>517583461</t>
  </si>
  <si>
    <t>997</t>
  </si>
  <si>
    <t>Přesun sutě</t>
  </si>
  <si>
    <t>51</t>
  </si>
  <si>
    <t>997221561</t>
  </si>
  <si>
    <t>Vodorovná doprava suti z kusových materiálů do 1 km</t>
  </si>
  <si>
    <t>-695104617</t>
  </si>
  <si>
    <t>21,244+0,58</t>
  </si>
  <si>
    <t>52</t>
  </si>
  <si>
    <t>997221569</t>
  </si>
  <si>
    <t>Příplatek ZKD 1 km u vodorovné dopravy suti z kusových materiálů</t>
  </si>
  <si>
    <t>-1002447273</t>
  </si>
  <si>
    <t>21,824*40"přepočet koeficientem množství</t>
  </si>
  <si>
    <t>53</t>
  </si>
  <si>
    <t>997221615</t>
  </si>
  <si>
    <t>Poplatek za uložení na skládce (skládkovné) stavebního odpadu betonového kód odpadu 17 01 01</t>
  </si>
  <si>
    <t>-1416409435</t>
  </si>
  <si>
    <t>54</t>
  </si>
  <si>
    <t>997221645</t>
  </si>
  <si>
    <t>Poplatek za uložení na skládce (skládkovné) odpadu asfaltového bez dehtu kód odpadu 17 03 02</t>
  </si>
  <si>
    <t>1201957380</t>
  </si>
  <si>
    <t>998</t>
  </si>
  <si>
    <t>Přesun hmot</t>
  </si>
  <si>
    <t>55</t>
  </si>
  <si>
    <t>998225111</t>
  </si>
  <si>
    <t>Přesun hmot pro pozemní komunikace s krytem z kamene, monolitickým betonovým nebo živičným</t>
  </si>
  <si>
    <t>951239938</t>
  </si>
  <si>
    <t>VRN</t>
  </si>
  <si>
    <t>Vedlejší rozpočtové náklady</t>
  </si>
  <si>
    <t>VRN1</t>
  </si>
  <si>
    <t>Průzkumné, geodetické a projektové práce</t>
  </si>
  <si>
    <t>56</t>
  </si>
  <si>
    <t>012103000</t>
  </si>
  <si>
    <t>Geodetické práce před výstavbou včetně vytyčení inženýrských sítí</t>
  </si>
  <si>
    <t>kpl</t>
  </si>
  <si>
    <t>1024</t>
  </si>
  <si>
    <t>843080251</t>
  </si>
  <si>
    <t>57</t>
  </si>
  <si>
    <t>012203000</t>
  </si>
  <si>
    <t>Geodetické práce při provádění stavby</t>
  </si>
  <si>
    <t>2121328402</t>
  </si>
  <si>
    <t>58</t>
  </si>
  <si>
    <t>012303000</t>
  </si>
  <si>
    <t>Geodetické práce po výstavbě - geometrické zaměření skutečného provedení a geometrický plán</t>
  </si>
  <si>
    <t>-2033722011</t>
  </si>
  <si>
    <t>59</t>
  </si>
  <si>
    <t>013254000</t>
  </si>
  <si>
    <t>Dokumentace skutečného provedení stavby</t>
  </si>
  <si>
    <t>171424818</t>
  </si>
  <si>
    <t>VRN3</t>
  </si>
  <si>
    <t>Zařízení staveniště</t>
  </si>
  <si>
    <t>60</t>
  </si>
  <si>
    <t>030001000</t>
  </si>
  <si>
    <t>Zařízení staveniště včetně oplocení stavby</t>
  </si>
  <si>
    <t>-43626660</t>
  </si>
  <si>
    <t>VRN4</t>
  </si>
  <si>
    <t>Inženýrská činnost</t>
  </si>
  <si>
    <t>61</t>
  </si>
  <si>
    <t>043194000</t>
  </si>
  <si>
    <t>Ostatní zkoušky - zkouška pláně</t>
  </si>
  <si>
    <t>ks</t>
  </si>
  <si>
    <t>1794132900</t>
  </si>
  <si>
    <t>62</t>
  </si>
  <si>
    <t>045002000</t>
  </si>
  <si>
    <t>Kompletační a koordinační činnost včetně dokladové části ke kolaudaci</t>
  </si>
  <si>
    <t>1775374846</t>
  </si>
  <si>
    <t>VRN7</t>
  </si>
  <si>
    <t>Provozní vlivy</t>
  </si>
  <si>
    <t>63</t>
  </si>
  <si>
    <t>070001000</t>
  </si>
  <si>
    <t>Provozní vlivy včetně dopravně inženýrského opatření ( DIO )</t>
  </si>
  <si>
    <t>-178341359</t>
  </si>
  <si>
    <t>SO 401 - Veřejné osvětlení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</si>
  <si>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</si>
  <si>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</si>
  <si>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</si>
  <si>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</si>
  <si>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</si>
  <si>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</si>
  <si>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210202016</t>
  </si>
  <si>
    <t>Montáž svítidlo výbojkové průmyslové nebo venkovní na sloupek parkový</t>
  </si>
  <si>
    <t>64</t>
  </si>
  <si>
    <t>-397167138</t>
  </si>
  <si>
    <t>210204011</t>
  </si>
  <si>
    <t>Montáž stožárů osvětlení ocelových samostatně stojících délky do 12 m</t>
  </si>
  <si>
    <t>1443442300</t>
  </si>
  <si>
    <t>1290540</t>
  </si>
  <si>
    <t>STOZAROVE POUZDRO SP 250/1000</t>
  </si>
  <si>
    <t>128</t>
  </si>
  <si>
    <t>-1518623930</t>
  </si>
  <si>
    <t>210220020</t>
  </si>
  <si>
    <t>Montáž uzemňovacího vedení vodičů FeZn pomocí svorek v zemi páskou do 120 mm2 ve městské zástavbě</t>
  </si>
  <si>
    <t>-79117855</t>
  </si>
  <si>
    <t>35442062</t>
  </si>
  <si>
    <t>pás zemnící 30x4mm FeZn</t>
  </si>
  <si>
    <t>256</t>
  </si>
  <si>
    <t>310488652</t>
  </si>
  <si>
    <t>94,917*1,05" přepočteno koeficintem množství</t>
  </si>
  <si>
    <t>35441986</t>
  </si>
  <si>
    <t>svorka odbočovací a spojovací pro pásek 30x4 mm, FeZn</t>
  </si>
  <si>
    <t>1467216424</t>
  </si>
  <si>
    <t>210800411</t>
  </si>
  <si>
    <t>Montáž vodiče Cu izolovaného plného nebo laněného s PVC pláštěm do 1 kV žíla 0,15 až 16 mm2 zataženého (např. CY, CHAH-V) bez ukončení</t>
  </si>
  <si>
    <t>-1214967564</t>
  </si>
  <si>
    <t>94,917+12</t>
  </si>
  <si>
    <t>34111076</t>
  </si>
  <si>
    <t>kabel instalační jádro Cu plné izolace PVC plášť PVC 450/750V (CYKY) 4x10mm2</t>
  </si>
  <si>
    <t>696000861</t>
  </si>
  <si>
    <t>106,917</t>
  </si>
  <si>
    <t>106,917*1,05 'Přepočtené koeficientem množství</t>
  </si>
  <si>
    <t>210280001</t>
  </si>
  <si>
    <t>Zkoušky a prohlídky el rozvodů a zařízení celková prohlídka pro objem montážních prací do 100 tis Kč</t>
  </si>
  <si>
    <t>31085139</t>
  </si>
  <si>
    <t>218202016</t>
  </si>
  <si>
    <t>Demontáž svítidlo výbojkové průmyslové nebo venkovní ze sloupku parkového</t>
  </si>
  <si>
    <t>-1680934917</t>
  </si>
  <si>
    <t>218204011</t>
  </si>
  <si>
    <t>Demontáž stožárů osvětlení ocelových samostatně stojících délky do 12 m</t>
  </si>
  <si>
    <t>543371229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</si>
  <si>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</si>
  <si>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</si>
  <si>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</si>
  <si>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</si>
  <si>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</si>
  <si>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-256703385</t>
  </si>
  <si>
    <t>460021121</t>
  </si>
  <si>
    <t>Sejmutí ornice při elektromontážích strojně tl vrstvy do 20 cm</t>
  </si>
  <si>
    <t>-1374138264</t>
  </si>
  <si>
    <t>94,917*0,5</t>
  </si>
  <si>
    <t>460141111</t>
  </si>
  <si>
    <t>Hloubení nezapažených jam při elektromontážích strojně v hornině tř I skupiny 1 a 2</t>
  </si>
  <si>
    <t>1589575864</t>
  </si>
  <si>
    <t>0,5*0,85*4"výkop jam pro lampy</t>
  </si>
  <si>
    <t>460161151</t>
  </si>
  <si>
    <t>Hloubení kabelových rýh ručně š 35 cm hl 60 cm v hornině tř I skupiny 1 a 2</t>
  </si>
  <si>
    <t>-1980364487</t>
  </si>
  <si>
    <t>10,71</t>
  </si>
  <si>
    <t>460171271</t>
  </si>
  <si>
    <t>Hloubení kabelových nezapažených rýh strojně š 50 cm hl 80 cm v hornině tř I skupiny 1 a 2</t>
  </si>
  <si>
    <t>-196094962</t>
  </si>
  <si>
    <t>460341113</t>
  </si>
  <si>
    <t>Vodorovné přemístění horniny jakékoliv třídy dopravními prostředky při elektromontážích přes 500 do 1000 m</t>
  </si>
  <si>
    <t>1017520511</t>
  </si>
  <si>
    <t>0,474 "kabelové chráničky</t>
  </si>
  <si>
    <t>4,746 " podsyp a obsyp kabelu</t>
  </si>
  <si>
    <t>1,7" výkop pro sloupy</t>
  </si>
  <si>
    <t>460341121</t>
  </si>
  <si>
    <t>Příplatek k vodorovnému přemístění horniny dopravními prostředky při elektromontážích za každých dalších i započatých 1000 m</t>
  </si>
  <si>
    <t>2052572764</t>
  </si>
  <si>
    <t>6,92*40 "přepočet koeficientem množství</t>
  </si>
  <si>
    <t>460361111</t>
  </si>
  <si>
    <t>Poplatek za uložení zeminy na skládce (skládkovné) kód odpadu 17 05 04</t>
  </si>
  <si>
    <t>1865115817</t>
  </si>
  <si>
    <t>6,92*2" přepočet koeficientem množství</t>
  </si>
  <si>
    <t>460371121</t>
  </si>
  <si>
    <t>Naložení výkopku při elektromontážích strojně z hornin třídy I skupiny 1 až 3</t>
  </si>
  <si>
    <t>-82762113</t>
  </si>
  <si>
    <t>460451161</t>
  </si>
  <si>
    <t>Zásyp kabelových rýh strojně se zhutněním š 35 cm hl 60 cm z horniny tř I skupiny 1 a 2</t>
  </si>
  <si>
    <t>-1988951755</t>
  </si>
  <si>
    <t>460451281</t>
  </si>
  <si>
    <t>Zásyp kabelových rýh strojně se zhutněním š 50 cm hl 80 cm z horniny tř I skupiny 1 a 2</t>
  </si>
  <si>
    <t>-154293511</t>
  </si>
  <si>
    <t>460541112</t>
  </si>
  <si>
    <t>Úprava pláně při elektromontážích strojně v hornině třídy těžitelnosti I skupiny 1 až 3 se zhutněním</t>
  </si>
  <si>
    <t>-1605917127</t>
  </si>
  <si>
    <t>460571111</t>
  </si>
  <si>
    <t>Rozprostření a urovnání ornice při elektromontážích strojně tl vrstvy do 20 cm</t>
  </si>
  <si>
    <t>1015915323</t>
  </si>
  <si>
    <t>460581121</t>
  </si>
  <si>
    <t>Zatravnění včetně zalití vodou na rovině</t>
  </si>
  <si>
    <t>1060830199</t>
  </si>
  <si>
    <t>4606413R1</t>
  </si>
  <si>
    <t>Betonový základ stožárového pouzdra</t>
  </si>
  <si>
    <t>2132819300</t>
  </si>
  <si>
    <t>2,55-(0,039*4)</t>
  </si>
  <si>
    <t>460661112</t>
  </si>
  <si>
    <t>Kabelové lože z písku pro kabely nn bez zakrytí š lože přes 35 do 50 cm</t>
  </si>
  <si>
    <t>643960526</t>
  </si>
  <si>
    <t>460671112</t>
  </si>
  <si>
    <t>Výstražná fólie pro krytí kabelů šířky 25 cm</t>
  </si>
  <si>
    <t>-1378432499</t>
  </si>
  <si>
    <t>460791112</t>
  </si>
  <si>
    <t>Montáž trubek ochranných plastových uložených volně do rýhy tuhých D přes 32 do 50 mm uložených do rýhy</t>
  </si>
  <si>
    <t>-485091714</t>
  </si>
  <si>
    <t>34571361</t>
  </si>
  <si>
    <t>trubka elektroinstalační HDPE tuhá dvouplášťová korugovaná D 41/50mm</t>
  </si>
  <si>
    <t>-1401245409</t>
  </si>
  <si>
    <t>460791115</t>
  </si>
  <si>
    <t>Montáž trubek ochranných plastových uložených volně do rýhy tuhých D přes 110 do 133 mm uložených do rýhy</t>
  </si>
  <si>
    <t>903534853</t>
  </si>
  <si>
    <t>34571098</t>
  </si>
  <si>
    <t>trubka elektroinstalační dělená (chránička) D 100/110mm, HDPE</t>
  </si>
  <si>
    <t>2113772948</t>
  </si>
  <si>
    <t>34571367</t>
  </si>
  <si>
    <t>trubka elektroinstalační HDPE tuhá dvouplášťová korugovaná D 108/125mm</t>
  </si>
  <si>
    <t>489996503</t>
  </si>
  <si>
    <t>Geodetické práce po výstavbě - geometrické zaměření skutečného provedení</t>
  </si>
  <si>
    <t>270707921</t>
  </si>
  <si>
    <t>1358778401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</si>
</sst>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2020978_1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Revitalizace sídliště v Podhájí, Rumburk I.etapa SO 101 - výstavba kolmých parkovacích míst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Rumburk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29. 11. 2021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Rumburk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ProProjekt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ProProjekt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101 - Výstavba kolmých...'!J30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 101 - Výstavba kolmých...'!P127</f>
        <v>0</v>
      </c>
      <c r="AV95" s="127">
        <f>'SO 101 - Výstavba kolmých...'!J33</f>
        <v>0</v>
      </c>
      <c r="AW95" s="127">
        <f>'SO 101 - Výstavba kolmých...'!J34</f>
        <v>0</v>
      </c>
      <c r="AX95" s="127">
        <f>'SO 101 - Výstavba kolmých...'!J35</f>
        <v>0</v>
      </c>
      <c r="AY95" s="127">
        <f>'SO 101 - Výstavba kolmých...'!J36</f>
        <v>0</v>
      </c>
      <c r="AZ95" s="127">
        <f>'SO 101 - Výstavba kolmých...'!F33</f>
        <v>0</v>
      </c>
      <c r="BA95" s="127">
        <f>'SO 101 - Výstavba kolmých...'!F34</f>
        <v>0</v>
      </c>
      <c r="BB95" s="127">
        <f>'SO 101 - Výstavba kolmých...'!F35</f>
        <v>0</v>
      </c>
      <c r="BC95" s="127">
        <f>'SO 101 - Výstavba kolmých...'!F36</f>
        <v>0</v>
      </c>
      <c r="BD95" s="129">
        <f>'SO 101 - Výstavba kolmých...'!F37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401 - Veřejné osvětlení'!J30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31">
        <v>0</v>
      </c>
      <c r="AT96" s="132">
        <f>ROUND(SUM(AV96:AW96),2)</f>
        <v>0</v>
      </c>
      <c r="AU96" s="133">
        <f>'SO 401 - Veřejné osvětlení'!P121</f>
        <v>0</v>
      </c>
      <c r="AV96" s="132">
        <f>'SO 401 - Veřejné osvětlení'!J33</f>
        <v>0</v>
      </c>
      <c r="AW96" s="132">
        <f>'SO 401 - Veřejné osvětlení'!J34</f>
        <v>0</v>
      </c>
      <c r="AX96" s="132">
        <f>'SO 401 - Veřejné osvětlení'!J35</f>
        <v>0</v>
      </c>
      <c r="AY96" s="132">
        <f>'SO 401 - Veřejné osvětlení'!J36</f>
        <v>0</v>
      </c>
      <c r="AZ96" s="132">
        <f>'SO 401 - Veřejné osvětlení'!F33</f>
        <v>0</v>
      </c>
      <c r="BA96" s="132">
        <f>'SO 401 - Veřejné osvětlení'!F34</f>
        <v>0</v>
      </c>
      <c r="BB96" s="132">
        <f>'SO 401 - Veřejné osvětlení'!F35</f>
        <v>0</v>
      </c>
      <c r="BC96" s="132">
        <f>'SO 401 - Veřejné osvětlení'!F36</f>
        <v>0</v>
      </c>
      <c r="BD96" s="134">
        <f>'SO 401 - Veřejné osvětlení'!F37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K5NKbfGGkWg7fJ4pDLXrVAZlfOdz4EMLMDqMJI+RB//ItFJyG1rMpcoV2y5P4T/lKVj7PdAXHLMKD5OZRePu1A==" hashValue="Sqpq32J5Ejy4IgKNsoHxi1vp3G8usvx1lrjOV6Rk4iKhYM9rvxR3dZTM2hkctDbIhsAuGLUq+sfZkLzupVI9a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Výstavba kolmých...'!C2" display="/"/>
    <hyperlink ref="A96" location="'SO 401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Revitalizace sídliště v Podhájí, Rumburk I.etapa SO 101 - výstavba kolmých parkovacích míst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29. 11. 2021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ROUND((SUM(BE127:BE234)),  2)</f>
        <v>0</v>
      </c>
      <c r="G33" s="37"/>
      <c r="H33" s="37"/>
      <c r="I33" s="154">
        <v>0.20999999999999999</v>
      </c>
      <c r="J33" s="153">
        <f>ROUND(((SUM(BE127:BE234))*I33),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ROUND((SUM(BF127:BF234)),  2)</f>
        <v>0</v>
      </c>
      <c r="G34" s="37"/>
      <c r="H34" s="37"/>
      <c r="I34" s="154">
        <v>0.14999999999999999</v>
      </c>
      <c r="J34" s="153">
        <f>ROUND(((SUM(BF127:BF234))*I34),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ROUND((SUM(BG127:BG234)),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ROUND((SUM(BH127:BH234)),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ROUND((SUM(BI127:BI234)),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Revitalizace sídliště v Podhájí, Rumburk I.etapa SO 101 - výstavba kolmých parkovacích míst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SO 101 - Výstavba kolmých parkovacích míst včetně rozšíření slepé komunikace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Rumburk</v>
      </c>
      <c r="G89" s="39"/>
      <c r="H89" s="39"/>
      <c r="I89" s="31" t="s">
        <v>22</v>
      </c>
      <c r="J89" s="78" t="str">
        <f>IF(J12="","",J12)</f>
        <v>29. 11. 2021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Rumburk</v>
      </c>
      <c r="G91" s="39"/>
      <c r="H91" s="39"/>
      <c r="I91" s="31" t="s">
        <v>30</v>
      </c>
      <c r="J91" s="35" t="str">
        <f>E21</f>
        <v>ProProjekt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ProProjekt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J129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J170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100</v>
      </c>
      <c r="E100" s="187"/>
      <c r="F100" s="187"/>
      <c r="G100" s="187"/>
      <c r="H100" s="187"/>
      <c r="I100" s="187"/>
      <c r="J100" s="188">
        <f>J192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101</v>
      </c>
      <c r="E101" s="187"/>
      <c r="F101" s="187"/>
      <c r="G101" s="187"/>
      <c r="H101" s="187"/>
      <c r="I101" s="187"/>
      <c r="J101" s="188">
        <f>J213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102</v>
      </c>
      <c r="E102" s="187"/>
      <c r="F102" s="187"/>
      <c r="G102" s="187"/>
      <c r="H102" s="187"/>
      <c r="I102" s="187"/>
      <c r="J102" s="188">
        <f>J220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103</v>
      </c>
      <c r="E103" s="181"/>
      <c r="F103" s="181"/>
      <c r="G103" s="181"/>
      <c r="H103" s="181"/>
      <c r="I103" s="181"/>
      <c r="J103" s="182">
        <f>J222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104</v>
      </c>
      <c r="E104" s="187"/>
      <c r="F104" s="187"/>
      <c r="G104" s="187"/>
      <c r="H104" s="187"/>
      <c r="I104" s="187"/>
      <c r="J104" s="188">
        <f>J223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105</v>
      </c>
      <c r="E105" s="187"/>
      <c r="F105" s="187"/>
      <c r="G105" s="187"/>
      <c r="H105" s="187"/>
      <c r="I105" s="187"/>
      <c r="J105" s="188">
        <f>J228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106</v>
      </c>
      <c r="E106" s="187"/>
      <c r="F106" s="187"/>
      <c r="G106" s="187"/>
      <c r="H106" s="187"/>
      <c r="I106" s="187"/>
      <c r="J106" s="188">
        <f>J230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107</v>
      </c>
      <c r="E107" s="187"/>
      <c r="F107" s="187"/>
      <c r="G107" s="187"/>
      <c r="H107" s="187"/>
      <c r="I107" s="187"/>
      <c r="J107" s="188">
        <f>J233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108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6.25" customHeight="1">
      <c r="A117" s="37"/>
      <c r="B117" s="38"/>
      <c r="C117" s="39"/>
      <c r="D117" s="39"/>
      <c r="E117" s="173" t="str">
        <f>E7</f>
        <v>Revitalizace sídliště v Podhájí, Rumburk I.etapa SO 101 - výstavba kolmých parkovacích míst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90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30" customHeight="1">
      <c r="A119" s="37"/>
      <c r="B119" s="38"/>
      <c r="C119" s="39"/>
      <c r="D119" s="39"/>
      <c r="E119" s="75" t="str">
        <f>E9</f>
        <v>SO 101 - Výstavba kolmých parkovacích míst včetně rozšíření slepé komunikace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Rumburk</v>
      </c>
      <c r="G121" s="39"/>
      <c r="H121" s="39"/>
      <c r="I121" s="31" t="s">
        <v>22</v>
      </c>
      <c r="J121" s="78" t="str">
        <f>IF(J12="","",J12)</f>
        <v>29. 11. 2021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E15</f>
        <v>Město Rumburk</v>
      </c>
      <c r="G123" s="39"/>
      <c r="H123" s="39"/>
      <c r="I123" s="31" t="s">
        <v>30</v>
      </c>
      <c r="J123" s="35" t="str">
        <f>E21</f>
        <v>ProProjekt s.r.o.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33</v>
      </c>
      <c r="J124" s="35" t="str">
        <f>E24</f>
        <v>ProProjekt s.r.o.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0"/>
      <c r="B126" s="191"/>
      <c r="C126" s="192" t="s">
        <v>109</v>
      </c>
      <c r="D126" s="193" t="s">
        <v>60</v>
      </c>
      <c r="E126" s="193" t="s">
        <v>56</v>
      </c>
      <c r="F126" s="193" t="s">
        <v>57</v>
      </c>
      <c r="G126" s="193" t="s">
        <v>110</v>
      </c>
      <c r="H126" s="193" t="s">
        <v>111</v>
      </c>
      <c r="I126" s="193" t="s">
        <v>112</v>
      </c>
      <c r="J126" s="194" t="s">
        <v>94</v>
      </c>
      <c r="K126" s="195" t="s">
        <v>113</v>
      </c>
      <c r="L126" s="196"/>
      <c r="M126" s="99" t="s">
        <v>1</v>
      </c>
      <c r="N126" s="100" t="s">
        <v>39</v>
      </c>
      <c r="O126" s="100" t="s">
        <v>114</v>
      </c>
      <c r="P126" s="100" t="s">
        <v>115</v>
      </c>
      <c r="Q126" s="100" t="s">
        <v>116</v>
      </c>
      <c r="R126" s="100" t="s">
        <v>117</v>
      </c>
      <c r="S126" s="100" t="s">
        <v>118</v>
      </c>
      <c r="T126" s="101" t="s">
        <v>119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</row>
    <row r="127" s="2" customFormat="1" ht="22.8" customHeight="1">
      <c r="A127" s="37"/>
      <c r="B127" s="38"/>
      <c r="C127" s="106" t="s">
        <v>120</v>
      </c>
      <c r="D127" s="39"/>
      <c r="E127" s="39"/>
      <c r="F127" s="39"/>
      <c r="G127" s="39"/>
      <c r="H127" s="39"/>
      <c r="I127" s="39"/>
      <c r="J127" s="197">
        <f>BK127</f>
        <v>0</v>
      </c>
      <c r="K127" s="39"/>
      <c r="L127" s="43"/>
      <c r="M127" s="102"/>
      <c r="N127" s="198"/>
      <c r="O127" s="103"/>
      <c r="P127" s="199">
        <f>P128+P222</f>
        <v>0</v>
      </c>
      <c r="Q127" s="103"/>
      <c r="R127" s="199">
        <f>R128+R222</f>
        <v>152.99454821999998</v>
      </c>
      <c r="S127" s="103"/>
      <c r="T127" s="200">
        <f>T128+T222</f>
        <v>21.917674999999999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74</v>
      </c>
      <c r="AU127" s="16" t="s">
        <v>96</v>
      </c>
      <c r="BK127" s="201">
        <f>BK128+BK222</f>
        <v>0</v>
      </c>
    </row>
    <row r="128" s="12" customFormat="1" ht="25.92" customHeight="1">
      <c r="A128" s="12"/>
      <c r="B128" s="202"/>
      <c r="C128" s="203"/>
      <c r="D128" s="204" t="s">
        <v>74</v>
      </c>
      <c r="E128" s="205" t="s">
        <v>121</v>
      </c>
      <c r="F128" s="205" t="s">
        <v>122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P129+P170+P192+P213+P220</f>
        <v>0</v>
      </c>
      <c r="Q128" s="210"/>
      <c r="R128" s="211">
        <f>R129+R170+R192+R213+R220</f>
        <v>152.99454821999998</v>
      </c>
      <c r="S128" s="210"/>
      <c r="T128" s="212">
        <f>T129+T170+T192+T213+T220</f>
        <v>21.917674999999999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75</v>
      </c>
      <c r="AY128" s="213" t="s">
        <v>123</v>
      </c>
      <c r="BK128" s="215">
        <f>BK129+BK170+BK192+BK213+BK220</f>
        <v>0</v>
      </c>
    </row>
    <row r="129" s="12" customFormat="1" ht="22.8" customHeight="1">
      <c r="A129" s="12"/>
      <c r="B129" s="202"/>
      <c r="C129" s="203"/>
      <c r="D129" s="204" t="s">
        <v>74</v>
      </c>
      <c r="E129" s="216" t="s">
        <v>83</v>
      </c>
      <c r="F129" s="216" t="s">
        <v>124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SUM(P130:P169)</f>
        <v>0</v>
      </c>
      <c r="Q129" s="210"/>
      <c r="R129" s="211">
        <f>SUM(R130:R169)</f>
        <v>0.0013060000000000001</v>
      </c>
      <c r="S129" s="210"/>
      <c r="T129" s="212">
        <f>SUM(T130:T169)</f>
        <v>21.823674999999998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83</v>
      </c>
      <c r="AT129" s="214" t="s">
        <v>74</v>
      </c>
      <c r="AU129" s="214" t="s">
        <v>83</v>
      </c>
      <c r="AY129" s="213" t="s">
        <v>123</v>
      </c>
      <c r="BK129" s="215">
        <f>SUM(BK130:BK169)</f>
        <v>0</v>
      </c>
    </row>
    <row r="130" s="2" customFormat="1" ht="24.15" customHeight="1">
      <c r="A130" s="37"/>
      <c r="B130" s="38"/>
      <c r="C130" s="218" t="s">
        <v>83</v>
      </c>
      <c r="D130" s="218" t="s">
        <v>125</v>
      </c>
      <c r="E130" s="219" t="s">
        <v>126</v>
      </c>
      <c r="F130" s="220" t="s">
        <v>127</v>
      </c>
      <c r="G130" s="221" t="s">
        <v>128</v>
      </c>
      <c r="H130" s="222">
        <v>2.637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0.22</v>
      </c>
      <c r="T130" s="229">
        <f>S130*H130</f>
        <v>0.58013999999999999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129</v>
      </c>
      <c r="AT130" s="230" t="s">
        <v>125</v>
      </c>
      <c r="AU130" s="230" t="s">
        <v>85</v>
      </c>
      <c r="AY130" s="16" t="s">
        <v>123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129</v>
      </c>
      <c r="BM130" s="230" t="s">
        <v>130</v>
      </c>
    </row>
    <row r="131" s="2" customFormat="1" ht="16.5" customHeight="1">
      <c r="A131" s="37"/>
      <c r="B131" s="38"/>
      <c r="C131" s="218" t="s">
        <v>85</v>
      </c>
      <c r="D131" s="218" t="s">
        <v>125</v>
      </c>
      <c r="E131" s="219" t="s">
        <v>131</v>
      </c>
      <c r="F131" s="220" t="s">
        <v>132</v>
      </c>
      <c r="G131" s="221" t="s">
        <v>133</v>
      </c>
      <c r="H131" s="222">
        <v>103.627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40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0.20499999999999999</v>
      </c>
      <c r="T131" s="229">
        <f>S131*H131</f>
        <v>21.243534999999998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129</v>
      </c>
      <c r="AT131" s="230" t="s">
        <v>125</v>
      </c>
      <c r="AU131" s="230" t="s">
        <v>85</v>
      </c>
      <c r="AY131" s="16" t="s">
        <v>123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129</v>
      </c>
      <c r="BM131" s="230" t="s">
        <v>134</v>
      </c>
    </row>
    <row r="132" s="2" customFormat="1" ht="24.15" customHeight="1">
      <c r="A132" s="37"/>
      <c r="B132" s="38"/>
      <c r="C132" s="218" t="s">
        <v>135</v>
      </c>
      <c r="D132" s="218" t="s">
        <v>125</v>
      </c>
      <c r="E132" s="219" t="s">
        <v>136</v>
      </c>
      <c r="F132" s="220" t="s">
        <v>137</v>
      </c>
      <c r="G132" s="221" t="s">
        <v>128</v>
      </c>
      <c r="H132" s="222">
        <v>543.47500000000002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129</v>
      </c>
      <c r="AT132" s="230" t="s">
        <v>125</v>
      </c>
      <c r="AU132" s="230" t="s">
        <v>85</v>
      </c>
      <c r="AY132" s="16" t="s">
        <v>123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129</v>
      </c>
      <c r="BM132" s="230" t="s">
        <v>138</v>
      </c>
    </row>
    <row r="133" s="13" customFormat="1">
      <c r="A133" s="13"/>
      <c r="B133" s="232"/>
      <c r="C133" s="233"/>
      <c r="D133" s="234" t="s">
        <v>139</v>
      </c>
      <c r="E133" s="235" t="s">
        <v>1</v>
      </c>
      <c r="F133" s="236" t="s">
        <v>140</v>
      </c>
      <c r="G133" s="233"/>
      <c r="H133" s="237">
        <v>491.24599999999998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139</v>
      </c>
      <c r="AU133" s="243" t="s">
        <v>85</v>
      </c>
      <c r="AV133" s="13" t="s">
        <v>85</v>
      </c>
      <c r="AW133" s="13" t="s">
        <v>32</v>
      </c>
      <c r="AX133" s="13" t="s">
        <v>75</v>
      </c>
      <c r="AY133" s="243" t="s">
        <v>123</v>
      </c>
    </row>
    <row r="134" s="13" customFormat="1">
      <c r="A134" s="13"/>
      <c r="B134" s="232"/>
      <c r="C134" s="233"/>
      <c r="D134" s="234" t="s">
        <v>139</v>
      </c>
      <c r="E134" s="235" t="s">
        <v>1</v>
      </c>
      <c r="F134" s="236" t="s">
        <v>141</v>
      </c>
      <c r="G134" s="233"/>
      <c r="H134" s="237">
        <v>52.228999999999999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139</v>
      </c>
      <c r="AU134" s="243" t="s">
        <v>85</v>
      </c>
      <c r="AV134" s="13" t="s">
        <v>85</v>
      </c>
      <c r="AW134" s="13" t="s">
        <v>32</v>
      </c>
      <c r="AX134" s="13" t="s">
        <v>75</v>
      </c>
      <c r="AY134" s="243" t="s">
        <v>123</v>
      </c>
    </row>
    <row r="135" s="14" customFormat="1">
      <c r="A135" s="14"/>
      <c r="B135" s="244"/>
      <c r="C135" s="245"/>
      <c r="D135" s="234" t="s">
        <v>139</v>
      </c>
      <c r="E135" s="246" t="s">
        <v>1</v>
      </c>
      <c r="F135" s="247" t="s">
        <v>142</v>
      </c>
      <c r="G135" s="245"/>
      <c r="H135" s="248">
        <v>543.47500000000002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139</v>
      </c>
      <c r="AU135" s="254" t="s">
        <v>85</v>
      </c>
      <c r="AV135" s="14" t="s">
        <v>129</v>
      </c>
      <c r="AW135" s="14" t="s">
        <v>32</v>
      </c>
      <c r="AX135" s="14" t="s">
        <v>83</v>
      </c>
      <c r="AY135" s="254" t="s">
        <v>123</v>
      </c>
    </row>
    <row r="136" s="2" customFormat="1" ht="37.8" customHeight="1">
      <c r="A136" s="37"/>
      <c r="B136" s="38"/>
      <c r="C136" s="218" t="s">
        <v>129</v>
      </c>
      <c r="D136" s="218" t="s">
        <v>125</v>
      </c>
      <c r="E136" s="219" t="s">
        <v>143</v>
      </c>
      <c r="F136" s="220" t="s">
        <v>144</v>
      </c>
      <c r="G136" s="221" t="s">
        <v>145</v>
      </c>
      <c r="H136" s="222">
        <v>119.819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40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129</v>
      </c>
      <c r="AT136" s="230" t="s">
        <v>125</v>
      </c>
      <c r="AU136" s="230" t="s">
        <v>85</v>
      </c>
      <c r="AY136" s="16" t="s">
        <v>123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129</v>
      </c>
      <c r="BM136" s="230" t="s">
        <v>146</v>
      </c>
    </row>
    <row r="137" s="13" customFormat="1">
      <c r="A137" s="13"/>
      <c r="B137" s="232"/>
      <c r="C137" s="233"/>
      <c r="D137" s="234" t="s">
        <v>139</v>
      </c>
      <c r="E137" s="235" t="s">
        <v>1</v>
      </c>
      <c r="F137" s="236" t="s">
        <v>147</v>
      </c>
      <c r="G137" s="233"/>
      <c r="H137" s="237">
        <v>5.2240000000000002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139</v>
      </c>
      <c r="AU137" s="243" t="s">
        <v>85</v>
      </c>
      <c r="AV137" s="13" t="s">
        <v>85</v>
      </c>
      <c r="AW137" s="13" t="s">
        <v>32</v>
      </c>
      <c r="AX137" s="13" t="s">
        <v>75</v>
      </c>
      <c r="AY137" s="243" t="s">
        <v>123</v>
      </c>
    </row>
    <row r="138" s="13" customFormat="1">
      <c r="A138" s="13"/>
      <c r="B138" s="232"/>
      <c r="C138" s="233"/>
      <c r="D138" s="234" t="s">
        <v>139</v>
      </c>
      <c r="E138" s="235" t="s">
        <v>1</v>
      </c>
      <c r="F138" s="236" t="s">
        <v>148</v>
      </c>
      <c r="G138" s="233"/>
      <c r="H138" s="237">
        <v>38.612000000000002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139</v>
      </c>
      <c r="AU138" s="243" t="s">
        <v>85</v>
      </c>
      <c r="AV138" s="13" t="s">
        <v>85</v>
      </c>
      <c r="AW138" s="13" t="s">
        <v>32</v>
      </c>
      <c r="AX138" s="13" t="s">
        <v>75</v>
      </c>
      <c r="AY138" s="243" t="s">
        <v>123</v>
      </c>
    </row>
    <row r="139" s="13" customFormat="1">
      <c r="A139" s="13"/>
      <c r="B139" s="232"/>
      <c r="C139" s="233"/>
      <c r="D139" s="234" t="s">
        <v>139</v>
      </c>
      <c r="E139" s="235" t="s">
        <v>1</v>
      </c>
      <c r="F139" s="236" t="s">
        <v>149</v>
      </c>
      <c r="G139" s="233"/>
      <c r="H139" s="237">
        <v>75.983000000000004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139</v>
      </c>
      <c r="AU139" s="243" t="s">
        <v>85</v>
      </c>
      <c r="AV139" s="13" t="s">
        <v>85</v>
      </c>
      <c r="AW139" s="13" t="s">
        <v>32</v>
      </c>
      <c r="AX139" s="13" t="s">
        <v>75</v>
      </c>
      <c r="AY139" s="243" t="s">
        <v>123</v>
      </c>
    </row>
    <row r="140" s="14" customFormat="1">
      <c r="A140" s="14"/>
      <c r="B140" s="244"/>
      <c r="C140" s="245"/>
      <c r="D140" s="234" t="s">
        <v>139</v>
      </c>
      <c r="E140" s="246" t="s">
        <v>1</v>
      </c>
      <c r="F140" s="247" t="s">
        <v>142</v>
      </c>
      <c r="G140" s="245"/>
      <c r="H140" s="248">
        <v>119.819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139</v>
      </c>
      <c r="AU140" s="254" t="s">
        <v>85</v>
      </c>
      <c r="AV140" s="14" t="s">
        <v>129</v>
      </c>
      <c r="AW140" s="14" t="s">
        <v>32</v>
      </c>
      <c r="AX140" s="14" t="s">
        <v>83</v>
      </c>
      <c r="AY140" s="254" t="s">
        <v>123</v>
      </c>
    </row>
    <row r="141" s="2" customFormat="1" ht="37.8" customHeight="1">
      <c r="A141" s="37"/>
      <c r="B141" s="38"/>
      <c r="C141" s="218" t="s">
        <v>150</v>
      </c>
      <c r="D141" s="218" t="s">
        <v>125</v>
      </c>
      <c r="E141" s="219" t="s">
        <v>151</v>
      </c>
      <c r="F141" s="220" t="s">
        <v>152</v>
      </c>
      <c r="G141" s="221" t="s">
        <v>145</v>
      </c>
      <c r="H141" s="222">
        <v>246.94200000000001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40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129</v>
      </c>
      <c r="AT141" s="230" t="s">
        <v>125</v>
      </c>
      <c r="AU141" s="230" t="s">
        <v>85</v>
      </c>
      <c r="AY141" s="16" t="s">
        <v>123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129</v>
      </c>
      <c r="BM141" s="230" t="s">
        <v>153</v>
      </c>
    </row>
    <row r="142" s="13" customFormat="1">
      <c r="A142" s="13"/>
      <c r="B142" s="232"/>
      <c r="C142" s="233"/>
      <c r="D142" s="234" t="s">
        <v>139</v>
      </c>
      <c r="E142" s="235" t="s">
        <v>1</v>
      </c>
      <c r="F142" s="236" t="s">
        <v>154</v>
      </c>
      <c r="G142" s="233"/>
      <c r="H142" s="237">
        <v>74.253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139</v>
      </c>
      <c r="AU142" s="243" t="s">
        <v>85</v>
      </c>
      <c r="AV142" s="13" t="s">
        <v>85</v>
      </c>
      <c r="AW142" s="13" t="s">
        <v>32</v>
      </c>
      <c r="AX142" s="13" t="s">
        <v>75</v>
      </c>
      <c r="AY142" s="243" t="s">
        <v>123</v>
      </c>
    </row>
    <row r="143" s="13" customFormat="1">
      <c r="A143" s="13"/>
      <c r="B143" s="232"/>
      <c r="C143" s="233"/>
      <c r="D143" s="234" t="s">
        <v>139</v>
      </c>
      <c r="E143" s="235" t="s">
        <v>1</v>
      </c>
      <c r="F143" s="236" t="s">
        <v>155</v>
      </c>
      <c r="G143" s="233"/>
      <c r="H143" s="237">
        <v>172.68899999999999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139</v>
      </c>
      <c r="AU143" s="243" t="s">
        <v>85</v>
      </c>
      <c r="AV143" s="13" t="s">
        <v>85</v>
      </c>
      <c r="AW143" s="13" t="s">
        <v>32</v>
      </c>
      <c r="AX143" s="13" t="s">
        <v>75</v>
      </c>
      <c r="AY143" s="243" t="s">
        <v>123</v>
      </c>
    </row>
    <row r="144" s="14" customFormat="1">
      <c r="A144" s="14"/>
      <c r="B144" s="244"/>
      <c r="C144" s="245"/>
      <c r="D144" s="234" t="s">
        <v>139</v>
      </c>
      <c r="E144" s="246" t="s">
        <v>1</v>
      </c>
      <c r="F144" s="247" t="s">
        <v>142</v>
      </c>
      <c r="G144" s="245"/>
      <c r="H144" s="248">
        <v>246.94200000000001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139</v>
      </c>
      <c r="AU144" s="254" t="s">
        <v>85</v>
      </c>
      <c r="AV144" s="14" t="s">
        <v>129</v>
      </c>
      <c r="AW144" s="14" t="s">
        <v>32</v>
      </c>
      <c r="AX144" s="14" t="s">
        <v>83</v>
      </c>
      <c r="AY144" s="254" t="s">
        <v>123</v>
      </c>
    </row>
    <row r="145" s="2" customFormat="1" ht="62.7" customHeight="1">
      <c r="A145" s="37"/>
      <c r="B145" s="38"/>
      <c r="C145" s="218" t="s">
        <v>156</v>
      </c>
      <c r="D145" s="218" t="s">
        <v>125</v>
      </c>
      <c r="E145" s="219" t="s">
        <v>157</v>
      </c>
      <c r="F145" s="220" t="s">
        <v>158</v>
      </c>
      <c r="G145" s="221" t="s">
        <v>145</v>
      </c>
      <c r="H145" s="222">
        <v>119.819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129</v>
      </c>
      <c r="AT145" s="230" t="s">
        <v>125</v>
      </c>
      <c r="AU145" s="230" t="s">
        <v>85</v>
      </c>
      <c r="AY145" s="16" t="s">
        <v>123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129</v>
      </c>
      <c r="BM145" s="230" t="s">
        <v>159</v>
      </c>
    </row>
    <row r="146" s="2" customFormat="1" ht="66.75" customHeight="1">
      <c r="A146" s="37"/>
      <c r="B146" s="38"/>
      <c r="C146" s="218" t="s">
        <v>160</v>
      </c>
      <c r="D146" s="218" t="s">
        <v>125</v>
      </c>
      <c r="E146" s="219" t="s">
        <v>161</v>
      </c>
      <c r="F146" s="220" t="s">
        <v>162</v>
      </c>
      <c r="G146" s="221" t="s">
        <v>145</v>
      </c>
      <c r="H146" s="222">
        <v>246.94200000000001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129</v>
      </c>
      <c r="AT146" s="230" t="s">
        <v>125</v>
      </c>
      <c r="AU146" s="230" t="s">
        <v>85</v>
      </c>
      <c r="AY146" s="16" t="s">
        <v>123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83</v>
      </c>
      <c r="BK146" s="231">
        <f>ROUND(I146*H146,2)</f>
        <v>0</v>
      </c>
      <c r="BL146" s="16" t="s">
        <v>129</v>
      </c>
      <c r="BM146" s="230" t="s">
        <v>163</v>
      </c>
    </row>
    <row r="147" s="2" customFormat="1" ht="62.7" customHeight="1">
      <c r="A147" s="37"/>
      <c r="B147" s="38"/>
      <c r="C147" s="218" t="s">
        <v>164</v>
      </c>
      <c r="D147" s="218" t="s">
        <v>125</v>
      </c>
      <c r="E147" s="219" t="s">
        <v>165</v>
      </c>
      <c r="F147" s="220" t="s">
        <v>166</v>
      </c>
      <c r="G147" s="221" t="s">
        <v>145</v>
      </c>
      <c r="H147" s="222">
        <v>119.819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129</v>
      </c>
      <c r="AT147" s="230" t="s">
        <v>125</v>
      </c>
      <c r="AU147" s="230" t="s">
        <v>85</v>
      </c>
      <c r="AY147" s="16" t="s">
        <v>123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129</v>
      </c>
      <c r="BM147" s="230" t="s">
        <v>167</v>
      </c>
    </row>
    <row r="148" s="2" customFormat="1" ht="66.75" customHeight="1">
      <c r="A148" s="37"/>
      <c r="B148" s="38"/>
      <c r="C148" s="218" t="s">
        <v>168</v>
      </c>
      <c r="D148" s="218" t="s">
        <v>125</v>
      </c>
      <c r="E148" s="219" t="s">
        <v>169</v>
      </c>
      <c r="F148" s="220" t="s">
        <v>170</v>
      </c>
      <c r="G148" s="221" t="s">
        <v>145</v>
      </c>
      <c r="H148" s="222">
        <v>246.94200000000001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129</v>
      </c>
      <c r="AT148" s="230" t="s">
        <v>125</v>
      </c>
      <c r="AU148" s="230" t="s">
        <v>85</v>
      </c>
      <c r="AY148" s="16" t="s">
        <v>123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83</v>
      </c>
      <c r="BK148" s="231">
        <f>ROUND(I148*H148,2)</f>
        <v>0</v>
      </c>
      <c r="BL148" s="16" t="s">
        <v>129</v>
      </c>
      <c r="BM148" s="230" t="s">
        <v>171</v>
      </c>
    </row>
    <row r="149" s="2" customFormat="1" ht="66.75" customHeight="1">
      <c r="A149" s="37"/>
      <c r="B149" s="38"/>
      <c r="C149" s="218" t="s">
        <v>172</v>
      </c>
      <c r="D149" s="218" t="s">
        <v>125</v>
      </c>
      <c r="E149" s="219" t="s">
        <v>173</v>
      </c>
      <c r="F149" s="220" t="s">
        <v>174</v>
      </c>
      <c r="G149" s="221" t="s">
        <v>145</v>
      </c>
      <c r="H149" s="222">
        <v>3594.5700000000002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129</v>
      </c>
      <c r="AT149" s="230" t="s">
        <v>125</v>
      </c>
      <c r="AU149" s="230" t="s">
        <v>85</v>
      </c>
      <c r="AY149" s="16" t="s">
        <v>123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129</v>
      </c>
      <c r="BM149" s="230" t="s">
        <v>175</v>
      </c>
    </row>
    <row r="150" s="13" customFormat="1">
      <c r="A150" s="13"/>
      <c r="B150" s="232"/>
      <c r="C150" s="233"/>
      <c r="D150" s="234" t="s">
        <v>139</v>
      </c>
      <c r="E150" s="235" t="s">
        <v>1</v>
      </c>
      <c r="F150" s="236" t="s">
        <v>176</v>
      </c>
      <c r="G150" s="233"/>
      <c r="H150" s="237">
        <v>3594.5700000000002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139</v>
      </c>
      <c r="AU150" s="243" t="s">
        <v>85</v>
      </c>
      <c r="AV150" s="13" t="s">
        <v>85</v>
      </c>
      <c r="AW150" s="13" t="s">
        <v>32</v>
      </c>
      <c r="AX150" s="13" t="s">
        <v>83</v>
      </c>
      <c r="AY150" s="243" t="s">
        <v>123</v>
      </c>
    </row>
    <row r="151" s="2" customFormat="1" ht="66.75" customHeight="1">
      <c r="A151" s="37"/>
      <c r="B151" s="38"/>
      <c r="C151" s="218" t="s">
        <v>177</v>
      </c>
      <c r="D151" s="218" t="s">
        <v>125</v>
      </c>
      <c r="E151" s="219" t="s">
        <v>178</v>
      </c>
      <c r="F151" s="220" t="s">
        <v>174</v>
      </c>
      <c r="G151" s="221" t="s">
        <v>145</v>
      </c>
      <c r="H151" s="222">
        <v>7408.2600000000002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40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129</v>
      </c>
      <c r="AT151" s="230" t="s">
        <v>125</v>
      </c>
      <c r="AU151" s="230" t="s">
        <v>85</v>
      </c>
      <c r="AY151" s="16" t="s">
        <v>123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129</v>
      </c>
      <c r="BM151" s="230" t="s">
        <v>179</v>
      </c>
    </row>
    <row r="152" s="13" customFormat="1">
      <c r="A152" s="13"/>
      <c r="B152" s="232"/>
      <c r="C152" s="233"/>
      <c r="D152" s="234" t="s">
        <v>139</v>
      </c>
      <c r="E152" s="235" t="s">
        <v>1</v>
      </c>
      <c r="F152" s="236" t="s">
        <v>180</v>
      </c>
      <c r="G152" s="233"/>
      <c r="H152" s="237">
        <v>7408.2600000000002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139</v>
      </c>
      <c r="AU152" s="243" t="s">
        <v>85</v>
      </c>
      <c r="AV152" s="13" t="s">
        <v>85</v>
      </c>
      <c r="AW152" s="13" t="s">
        <v>32</v>
      </c>
      <c r="AX152" s="13" t="s">
        <v>83</v>
      </c>
      <c r="AY152" s="243" t="s">
        <v>123</v>
      </c>
    </row>
    <row r="153" s="2" customFormat="1" ht="44.25" customHeight="1">
      <c r="A153" s="37"/>
      <c r="B153" s="38"/>
      <c r="C153" s="218" t="s">
        <v>181</v>
      </c>
      <c r="D153" s="218" t="s">
        <v>125</v>
      </c>
      <c r="E153" s="219" t="s">
        <v>182</v>
      </c>
      <c r="F153" s="220" t="s">
        <v>183</v>
      </c>
      <c r="G153" s="221" t="s">
        <v>145</v>
      </c>
      <c r="H153" s="222">
        <v>119.819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40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129</v>
      </c>
      <c r="AT153" s="230" t="s">
        <v>125</v>
      </c>
      <c r="AU153" s="230" t="s">
        <v>85</v>
      </c>
      <c r="AY153" s="16" t="s">
        <v>123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83</v>
      </c>
      <c r="BK153" s="231">
        <f>ROUND(I153*H153,2)</f>
        <v>0</v>
      </c>
      <c r="BL153" s="16" t="s">
        <v>129</v>
      </c>
      <c r="BM153" s="230" t="s">
        <v>184</v>
      </c>
    </row>
    <row r="154" s="2" customFormat="1" ht="49.05" customHeight="1">
      <c r="A154" s="37"/>
      <c r="B154" s="38"/>
      <c r="C154" s="218" t="s">
        <v>185</v>
      </c>
      <c r="D154" s="218" t="s">
        <v>125</v>
      </c>
      <c r="E154" s="219" t="s">
        <v>186</v>
      </c>
      <c r="F154" s="220" t="s">
        <v>187</v>
      </c>
      <c r="G154" s="221" t="s">
        <v>145</v>
      </c>
      <c r="H154" s="222">
        <v>246.94200000000001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40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129</v>
      </c>
      <c r="AT154" s="230" t="s">
        <v>125</v>
      </c>
      <c r="AU154" s="230" t="s">
        <v>85</v>
      </c>
      <c r="AY154" s="16" t="s">
        <v>123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129</v>
      </c>
      <c r="BM154" s="230" t="s">
        <v>188</v>
      </c>
    </row>
    <row r="155" s="2" customFormat="1" ht="55.5" customHeight="1">
      <c r="A155" s="37"/>
      <c r="B155" s="38"/>
      <c r="C155" s="218" t="s">
        <v>189</v>
      </c>
      <c r="D155" s="218" t="s">
        <v>125</v>
      </c>
      <c r="E155" s="219" t="s">
        <v>190</v>
      </c>
      <c r="F155" s="220" t="s">
        <v>191</v>
      </c>
      <c r="G155" s="221" t="s">
        <v>145</v>
      </c>
      <c r="H155" s="222">
        <v>246.94200000000001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129</v>
      </c>
      <c r="AT155" s="230" t="s">
        <v>125</v>
      </c>
      <c r="AU155" s="230" t="s">
        <v>85</v>
      </c>
      <c r="AY155" s="16" t="s">
        <v>123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83</v>
      </c>
      <c r="BK155" s="231">
        <f>ROUND(I155*H155,2)</f>
        <v>0</v>
      </c>
      <c r="BL155" s="16" t="s">
        <v>129</v>
      </c>
      <c r="BM155" s="230" t="s">
        <v>192</v>
      </c>
    </row>
    <row r="156" s="2" customFormat="1" ht="16.5" customHeight="1">
      <c r="A156" s="37"/>
      <c r="B156" s="38"/>
      <c r="C156" s="255" t="s">
        <v>8</v>
      </c>
      <c r="D156" s="255" t="s">
        <v>193</v>
      </c>
      <c r="E156" s="256" t="s">
        <v>194</v>
      </c>
      <c r="F156" s="257" t="s">
        <v>195</v>
      </c>
      <c r="G156" s="258" t="s">
        <v>196</v>
      </c>
      <c r="H156" s="259">
        <v>246.94200000000001</v>
      </c>
      <c r="I156" s="260"/>
      <c r="J156" s="261">
        <f>ROUND(I156*H156,2)</f>
        <v>0</v>
      </c>
      <c r="K156" s="262"/>
      <c r="L156" s="263"/>
      <c r="M156" s="264" t="s">
        <v>1</v>
      </c>
      <c r="N156" s="265" t="s">
        <v>40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164</v>
      </c>
      <c r="AT156" s="230" t="s">
        <v>193</v>
      </c>
      <c r="AU156" s="230" t="s">
        <v>85</v>
      </c>
      <c r="AY156" s="16" t="s">
        <v>123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129</v>
      </c>
      <c r="BM156" s="230" t="s">
        <v>197</v>
      </c>
    </row>
    <row r="157" s="13" customFormat="1">
      <c r="A157" s="13"/>
      <c r="B157" s="232"/>
      <c r="C157" s="233"/>
      <c r="D157" s="234" t="s">
        <v>139</v>
      </c>
      <c r="E157" s="235" t="s">
        <v>1</v>
      </c>
      <c r="F157" s="236" t="s">
        <v>198</v>
      </c>
      <c r="G157" s="233"/>
      <c r="H157" s="237">
        <v>246.94200000000001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139</v>
      </c>
      <c r="AU157" s="243" t="s">
        <v>85</v>
      </c>
      <c r="AV157" s="13" t="s">
        <v>85</v>
      </c>
      <c r="AW157" s="13" t="s">
        <v>32</v>
      </c>
      <c r="AX157" s="13" t="s">
        <v>83</v>
      </c>
      <c r="AY157" s="243" t="s">
        <v>123</v>
      </c>
    </row>
    <row r="158" s="2" customFormat="1" ht="16.5" customHeight="1">
      <c r="A158" s="37"/>
      <c r="B158" s="38"/>
      <c r="C158" s="255" t="s">
        <v>199</v>
      </c>
      <c r="D158" s="255" t="s">
        <v>193</v>
      </c>
      <c r="E158" s="256" t="s">
        <v>200</v>
      </c>
      <c r="F158" s="257" t="s">
        <v>201</v>
      </c>
      <c r="G158" s="258" t="s">
        <v>196</v>
      </c>
      <c r="H158" s="259">
        <v>246.94200000000001</v>
      </c>
      <c r="I158" s="260"/>
      <c r="J158" s="261">
        <f>ROUND(I158*H158,2)</f>
        <v>0</v>
      </c>
      <c r="K158" s="262"/>
      <c r="L158" s="263"/>
      <c r="M158" s="264" t="s">
        <v>1</v>
      </c>
      <c r="N158" s="265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164</v>
      </c>
      <c r="AT158" s="230" t="s">
        <v>193</v>
      </c>
      <c r="AU158" s="230" t="s">
        <v>85</v>
      </c>
      <c r="AY158" s="16" t="s">
        <v>123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129</v>
      </c>
      <c r="BM158" s="230" t="s">
        <v>202</v>
      </c>
    </row>
    <row r="159" s="13" customFormat="1">
      <c r="A159" s="13"/>
      <c r="B159" s="232"/>
      <c r="C159" s="233"/>
      <c r="D159" s="234" t="s">
        <v>139</v>
      </c>
      <c r="E159" s="235" t="s">
        <v>1</v>
      </c>
      <c r="F159" s="236" t="s">
        <v>198</v>
      </c>
      <c r="G159" s="233"/>
      <c r="H159" s="237">
        <v>246.94200000000001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139</v>
      </c>
      <c r="AU159" s="243" t="s">
        <v>85</v>
      </c>
      <c r="AV159" s="13" t="s">
        <v>85</v>
      </c>
      <c r="AW159" s="13" t="s">
        <v>32</v>
      </c>
      <c r="AX159" s="13" t="s">
        <v>83</v>
      </c>
      <c r="AY159" s="243" t="s">
        <v>123</v>
      </c>
    </row>
    <row r="160" s="2" customFormat="1" ht="44.25" customHeight="1">
      <c r="A160" s="37"/>
      <c r="B160" s="38"/>
      <c r="C160" s="218" t="s">
        <v>203</v>
      </c>
      <c r="D160" s="218" t="s">
        <v>125</v>
      </c>
      <c r="E160" s="219" t="s">
        <v>204</v>
      </c>
      <c r="F160" s="220" t="s">
        <v>205</v>
      </c>
      <c r="G160" s="221" t="s">
        <v>196</v>
      </c>
      <c r="H160" s="222">
        <v>239.63800000000001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40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129</v>
      </c>
      <c r="AT160" s="230" t="s">
        <v>125</v>
      </c>
      <c r="AU160" s="230" t="s">
        <v>85</v>
      </c>
      <c r="AY160" s="16" t="s">
        <v>123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83</v>
      </c>
      <c r="BK160" s="231">
        <f>ROUND(I160*H160,2)</f>
        <v>0</v>
      </c>
      <c r="BL160" s="16" t="s">
        <v>129</v>
      </c>
      <c r="BM160" s="230" t="s">
        <v>206</v>
      </c>
    </row>
    <row r="161" s="13" customFormat="1">
      <c r="A161" s="13"/>
      <c r="B161" s="232"/>
      <c r="C161" s="233"/>
      <c r="D161" s="234" t="s">
        <v>139</v>
      </c>
      <c r="E161" s="235" t="s">
        <v>1</v>
      </c>
      <c r="F161" s="236" t="s">
        <v>207</v>
      </c>
      <c r="G161" s="233"/>
      <c r="H161" s="237">
        <v>239.63800000000001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139</v>
      </c>
      <c r="AU161" s="243" t="s">
        <v>85</v>
      </c>
      <c r="AV161" s="13" t="s">
        <v>85</v>
      </c>
      <c r="AW161" s="13" t="s">
        <v>32</v>
      </c>
      <c r="AX161" s="13" t="s">
        <v>83</v>
      </c>
      <c r="AY161" s="243" t="s">
        <v>123</v>
      </c>
    </row>
    <row r="162" s="2" customFormat="1" ht="44.25" customHeight="1">
      <c r="A162" s="37"/>
      <c r="B162" s="38"/>
      <c r="C162" s="218" t="s">
        <v>208</v>
      </c>
      <c r="D162" s="218" t="s">
        <v>125</v>
      </c>
      <c r="E162" s="219" t="s">
        <v>209</v>
      </c>
      <c r="F162" s="220" t="s">
        <v>210</v>
      </c>
      <c r="G162" s="221" t="s">
        <v>196</v>
      </c>
      <c r="H162" s="222">
        <v>493.88400000000001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40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129</v>
      </c>
      <c r="AT162" s="230" t="s">
        <v>125</v>
      </c>
      <c r="AU162" s="230" t="s">
        <v>85</v>
      </c>
      <c r="AY162" s="16" t="s">
        <v>123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83</v>
      </c>
      <c r="BK162" s="231">
        <f>ROUND(I162*H162,2)</f>
        <v>0</v>
      </c>
      <c r="BL162" s="16" t="s">
        <v>129</v>
      </c>
      <c r="BM162" s="230" t="s">
        <v>211</v>
      </c>
    </row>
    <row r="163" s="13" customFormat="1">
      <c r="A163" s="13"/>
      <c r="B163" s="232"/>
      <c r="C163" s="233"/>
      <c r="D163" s="234" t="s">
        <v>139</v>
      </c>
      <c r="E163" s="235" t="s">
        <v>1</v>
      </c>
      <c r="F163" s="236" t="s">
        <v>212</v>
      </c>
      <c r="G163" s="233"/>
      <c r="H163" s="237">
        <v>493.88400000000001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139</v>
      </c>
      <c r="AU163" s="243" t="s">
        <v>85</v>
      </c>
      <c r="AV163" s="13" t="s">
        <v>85</v>
      </c>
      <c r="AW163" s="13" t="s">
        <v>32</v>
      </c>
      <c r="AX163" s="13" t="s">
        <v>83</v>
      </c>
      <c r="AY163" s="243" t="s">
        <v>123</v>
      </c>
    </row>
    <row r="164" s="2" customFormat="1" ht="55.5" customHeight="1">
      <c r="A164" s="37"/>
      <c r="B164" s="38"/>
      <c r="C164" s="218" t="s">
        <v>213</v>
      </c>
      <c r="D164" s="218" t="s">
        <v>125</v>
      </c>
      <c r="E164" s="219" t="s">
        <v>214</v>
      </c>
      <c r="F164" s="220" t="s">
        <v>215</v>
      </c>
      <c r="G164" s="221" t="s">
        <v>128</v>
      </c>
      <c r="H164" s="222">
        <v>52.228999999999999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40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129</v>
      </c>
      <c r="AT164" s="230" t="s">
        <v>125</v>
      </c>
      <c r="AU164" s="230" t="s">
        <v>85</v>
      </c>
      <c r="AY164" s="16" t="s">
        <v>123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83</v>
      </c>
      <c r="BK164" s="231">
        <f>ROUND(I164*H164,2)</f>
        <v>0</v>
      </c>
      <c r="BL164" s="16" t="s">
        <v>129</v>
      </c>
      <c r="BM164" s="230" t="s">
        <v>216</v>
      </c>
    </row>
    <row r="165" s="2" customFormat="1" ht="24.15" customHeight="1">
      <c r="A165" s="37"/>
      <c r="B165" s="38"/>
      <c r="C165" s="218" t="s">
        <v>217</v>
      </c>
      <c r="D165" s="218" t="s">
        <v>125</v>
      </c>
      <c r="E165" s="219" t="s">
        <v>218</v>
      </c>
      <c r="F165" s="220" t="s">
        <v>219</v>
      </c>
      <c r="G165" s="221" t="s">
        <v>128</v>
      </c>
      <c r="H165" s="222">
        <v>543.745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40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129</v>
      </c>
      <c r="AT165" s="230" t="s">
        <v>125</v>
      </c>
      <c r="AU165" s="230" t="s">
        <v>85</v>
      </c>
      <c r="AY165" s="16" t="s">
        <v>123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129</v>
      </c>
      <c r="BM165" s="230" t="s">
        <v>220</v>
      </c>
    </row>
    <row r="166" s="2" customFormat="1" ht="37.8" customHeight="1">
      <c r="A166" s="37"/>
      <c r="B166" s="38"/>
      <c r="C166" s="218" t="s">
        <v>7</v>
      </c>
      <c r="D166" s="218" t="s">
        <v>125</v>
      </c>
      <c r="E166" s="219" t="s">
        <v>221</v>
      </c>
      <c r="F166" s="220" t="s">
        <v>222</v>
      </c>
      <c r="G166" s="221" t="s">
        <v>128</v>
      </c>
      <c r="H166" s="222">
        <v>52.228999999999999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40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129</v>
      </c>
      <c r="AT166" s="230" t="s">
        <v>125</v>
      </c>
      <c r="AU166" s="230" t="s">
        <v>85</v>
      </c>
      <c r="AY166" s="16" t="s">
        <v>123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129</v>
      </c>
      <c r="BM166" s="230" t="s">
        <v>223</v>
      </c>
    </row>
    <row r="167" s="2" customFormat="1" ht="37.8" customHeight="1">
      <c r="A167" s="37"/>
      <c r="B167" s="38"/>
      <c r="C167" s="218" t="s">
        <v>224</v>
      </c>
      <c r="D167" s="218" t="s">
        <v>125</v>
      </c>
      <c r="E167" s="219" t="s">
        <v>225</v>
      </c>
      <c r="F167" s="220" t="s">
        <v>226</v>
      </c>
      <c r="G167" s="221" t="s">
        <v>128</v>
      </c>
      <c r="H167" s="222">
        <v>52.228999999999999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40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129</v>
      </c>
      <c r="AT167" s="230" t="s">
        <v>125</v>
      </c>
      <c r="AU167" s="230" t="s">
        <v>85</v>
      </c>
      <c r="AY167" s="16" t="s">
        <v>123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83</v>
      </c>
      <c r="BK167" s="231">
        <f>ROUND(I167*H167,2)</f>
        <v>0</v>
      </c>
      <c r="BL167" s="16" t="s">
        <v>129</v>
      </c>
      <c r="BM167" s="230" t="s">
        <v>227</v>
      </c>
    </row>
    <row r="168" s="2" customFormat="1" ht="16.5" customHeight="1">
      <c r="A168" s="37"/>
      <c r="B168" s="38"/>
      <c r="C168" s="255" t="s">
        <v>228</v>
      </c>
      <c r="D168" s="255" t="s">
        <v>193</v>
      </c>
      <c r="E168" s="256" t="s">
        <v>229</v>
      </c>
      <c r="F168" s="257" t="s">
        <v>230</v>
      </c>
      <c r="G168" s="258" t="s">
        <v>231</v>
      </c>
      <c r="H168" s="259">
        <v>1.3060000000000001</v>
      </c>
      <c r="I168" s="260"/>
      <c r="J168" s="261">
        <f>ROUND(I168*H168,2)</f>
        <v>0</v>
      </c>
      <c r="K168" s="262"/>
      <c r="L168" s="263"/>
      <c r="M168" s="264" t="s">
        <v>1</v>
      </c>
      <c r="N168" s="265" t="s">
        <v>40</v>
      </c>
      <c r="O168" s="90"/>
      <c r="P168" s="228">
        <f>O168*H168</f>
        <v>0</v>
      </c>
      <c r="Q168" s="228">
        <v>0.001</v>
      </c>
      <c r="R168" s="228">
        <f>Q168*H168</f>
        <v>0.0013060000000000001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164</v>
      </c>
      <c r="AT168" s="230" t="s">
        <v>193</v>
      </c>
      <c r="AU168" s="230" t="s">
        <v>85</v>
      </c>
      <c r="AY168" s="16" t="s">
        <v>123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83</v>
      </c>
      <c r="BK168" s="231">
        <f>ROUND(I168*H168,2)</f>
        <v>0</v>
      </c>
      <c r="BL168" s="16" t="s">
        <v>129</v>
      </c>
      <c r="BM168" s="230" t="s">
        <v>232</v>
      </c>
    </row>
    <row r="169" s="13" customFormat="1">
      <c r="A169" s="13"/>
      <c r="B169" s="232"/>
      <c r="C169" s="233"/>
      <c r="D169" s="234" t="s">
        <v>139</v>
      </c>
      <c r="E169" s="235" t="s">
        <v>1</v>
      </c>
      <c r="F169" s="236" t="s">
        <v>233</v>
      </c>
      <c r="G169" s="233"/>
      <c r="H169" s="237">
        <v>1.3060000000000001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139</v>
      </c>
      <c r="AU169" s="243" t="s">
        <v>85</v>
      </c>
      <c r="AV169" s="13" t="s">
        <v>85</v>
      </c>
      <c r="AW169" s="13" t="s">
        <v>32</v>
      </c>
      <c r="AX169" s="13" t="s">
        <v>83</v>
      </c>
      <c r="AY169" s="243" t="s">
        <v>123</v>
      </c>
    </row>
    <row r="170" s="12" customFormat="1" ht="22.8" customHeight="1">
      <c r="A170" s="12"/>
      <c r="B170" s="202"/>
      <c r="C170" s="203"/>
      <c r="D170" s="204" t="s">
        <v>74</v>
      </c>
      <c r="E170" s="216" t="s">
        <v>150</v>
      </c>
      <c r="F170" s="216" t="s">
        <v>234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SUM(P171:P191)</f>
        <v>0</v>
      </c>
      <c r="Q170" s="210"/>
      <c r="R170" s="211">
        <f>SUM(R171:R191)</f>
        <v>100.32026731999999</v>
      </c>
      <c r="S170" s="210"/>
      <c r="T170" s="212">
        <f>SUM(T171:T191)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83</v>
      </c>
      <c r="AT170" s="214" t="s">
        <v>74</v>
      </c>
      <c r="AU170" s="214" t="s">
        <v>83</v>
      </c>
      <c r="AY170" s="213" t="s">
        <v>123</v>
      </c>
      <c r="BK170" s="215">
        <f>SUM(BK171:BK191)</f>
        <v>0</v>
      </c>
    </row>
    <row r="171" s="2" customFormat="1" ht="16.5" customHeight="1">
      <c r="A171" s="37"/>
      <c r="B171" s="38"/>
      <c r="C171" s="218" t="s">
        <v>235</v>
      </c>
      <c r="D171" s="218" t="s">
        <v>125</v>
      </c>
      <c r="E171" s="219" t="s">
        <v>236</v>
      </c>
      <c r="F171" s="220" t="s">
        <v>237</v>
      </c>
      <c r="G171" s="221" t="s">
        <v>128</v>
      </c>
      <c r="H171" s="222">
        <v>148.506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40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129</v>
      </c>
      <c r="AT171" s="230" t="s">
        <v>125</v>
      </c>
      <c r="AU171" s="230" t="s">
        <v>85</v>
      </c>
      <c r="AY171" s="16" t="s">
        <v>123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83</v>
      </c>
      <c r="BK171" s="231">
        <f>ROUND(I171*H171,2)</f>
        <v>0</v>
      </c>
      <c r="BL171" s="16" t="s">
        <v>129</v>
      </c>
      <c r="BM171" s="230" t="s">
        <v>238</v>
      </c>
    </row>
    <row r="172" s="2" customFormat="1" ht="24.15" customHeight="1">
      <c r="A172" s="37"/>
      <c r="B172" s="38"/>
      <c r="C172" s="218" t="s">
        <v>239</v>
      </c>
      <c r="D172" s="218" t="s">
        <v>125</v>
      </c>
      <c r="E172" s="219" t="s">
        <v>240</v>
      </c>
      <c r="F172" s="220" t="s">
        <v>241</v>
      </c>
      <c r="G172" s="221" t="s">
        <v>128</v>
      </c>
      <c r="H172" s="222">
        <v>345.37700000000001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40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129</v>
      </c>
      <c r="AT172" s="230" t="s">
        <v>125</v>
      </c>
      <c r="AU172" s="230" t="s">
        <v>85</v>
      </c>
      <c r="AY172" s="16" t="s">
        <v>123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83</v>
      </c>
      <c r="BK172" s="231">
        <f>ROUND(I172*H172,2)</f>
        <v>0</v>
      </c>
      <c r="BL172" s="16" t="s">
        <v>129</v>
      </c>
      <c r="BM172" s="230" t="s">
        <v>242</v>
      </c>
    </row>
    <row r="173" s="2" customFormat="1" ht="33" customHeight="1">
      <c r="A173" s="37"/>
      <c r="B173" s="38"/>
      <c r="C173" s="218" t="s">
        <v>243</v>
      </c>
      <c r="D173" s="218" t="s">
        <v>125</v>
      </c>
      <c r="E173" s="219" t="s">
        <v>244</v>
      </c>
      <c r="F173" s="220" t="s">
        <v>245</v>
      </c>
      <c r="G173" s="221" t="s">
        <v>128</v>
      </c>
      <c r="H173" s="222">
        <v>148.506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40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129</v>
      </c>
      <c r="AT173" s="230" t="s">
        <v>125</v>
      </c>
      <c r="AU173" s="230" t="s">
        <v>85</v>
      </c>
      <c r="AY173" s="16" t="s">
        <v>123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83</v>
      </c>
      <c r="BK173" s="231">
        <f>ROUND(I173*H173,2)</f>
        <v>0</v>
      </c>
      <c r="BL173" s="16" t="s">
        <v>129</v>
      </c>
      <c r="BM173" s="230" t="s">
        <v>246</v>
      </c>
    </row>
    <row r="174" s="2" customFormat="1" ht="24.15" customHeight="1">
      <c r="A174" s="37"/>
      <c r="B174" s="38"/>
      <c r="C174" s="218" t="s">
        <v>247</v>
      </c>
      <c r="D174" s="218" t="s">
        <v>125</v>
      </c>
      <c r="E174" s="219" t="s">
        <v>248</v>
      </c>
      <c r="F174" s="220" t="s">
        <v>249</v>
      </c>
      <c r="G174" s="221" t="s">
        <v>128</v>
      </c>
      <c r="H174" s="222">
        <v>148.506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40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129</v>
      </c>
      <c r="AT174" s="230" t="s">
        <v>125</v>
      </c>
      <c r="AU174" s="230" t="s">
        <v>85</v>
      </c>
      <c r="AY174" s="16" t="s">
        <v>123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83</v>
      </c>
      <c r="BK174" s="231">
        <f>ROUND(I174*H174,2)</f>
        <v>0</v>
      </c>
      <c r="BL174" s="16" t="s">
        <v>129</v>
      </c>
      <c r="BM174" s="230" t="s">
        <v>250</v>
      </c>
    </row>
    <row r="175" s="2" customFormat="1" ht="24.15" customHeight="1">
      <c r="A175" s="37"/>
      <c r="B175" s="38"/>
      <c r="C175" s="218" t="s">
        <v>251</v>
      </c>
      <c r="D175" s="218" t="s">
        <v>125</v>
      </c>
      <c r="E175" s="219" t="s">
        <v>252</v>
      </c>
      <c r="F175" s="220" t="s">
        <v>253</v>
      </c>
      <c r="G175" s="221" t="s">
        <v>128</v>
      </c>
      <c r="H175" s="222">
        <v>148.506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40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129</v>
      </c>
      <c r="AT175" s="230" t="s">
        <v>125</v>
      </c>
      <c r="AU175" s="230" t="s">
        <v>85</v>
      </c>
      <c r="AY175" s="16" t="s">
        <v>123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83</v>
      </c>
      <c r="BK175" s="231">
        <f>ROUND(I175*H175,2)</f>
        <v>0</v>
      </c>
      <c r="BL175" s="16" t="s">
        <v>129</v>
      </c>
      <c r="BM175" s="230" t="s">
        <v>254</v>
      </c>
    </row>
    <row r="176" s="2" customFormat="1" ht="33" customHeight="1">
      <c r="A176" s="37"/>
      <c r="B176" s="38"/>
      <c r="C176" s="218" t="s">
        <v>255</v>
      </c>
      <c r="D176" s="218" t="s">
        <v>125</v>
      </c>
      <c r="E176" s="219" t="s">
        <v>256</v>
      </c>
      <c r="F176" s="220" t="s">
        <v>257</v>
      </c>
      <c r="G176" s="221" t="s">
        <v>128</v>
      </c>
      <c r="H176" s="222">
        <v>148.506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40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129</v>
      </c>
      <c r="AT176" s="230" t="s">
        <v>125</v>
      </c>
      <c r="AU176" s="230" t="s">
        <v>85</v>
      </c>
      <c r="AY176" s="16" t="s">
        <v>123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83</v>
      </c>
      <c r="BK176" s="231">
        <f>ROUND(I176*H176,2)</f>
        <v>0</v>
      </c>
      <c r="BL176" s="16" t="s">
        <v>129</v>
      </c>
      <c r="BM176" s="230" t="s">
        <v>258</v>
      </c>
    </row>
    <row r="177" s="2" customFormat="1" ht="76.35" customHeight="1">
      <c r="A177" s="37"/>
      <c r="B177" s="38"/>
      <c r="C177" s="218" t="s">
        <v>259</v>
      </c>
      <c r="D177" s="218" t="s">
        <v>125</v>
      </c>
      <c r="E177" s="219" t="s">
        <v>260</v>
      </c>
      <c r="F177" s="220" t="s">
        <v>261</v>
      </c>
      <c r="G177" s="221" t="s">
        <v>128</v>
      </c>
      <c r="H177" s="222">
        <v>345.37700000000001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40</v>
      </c>
      <c r="O177" s="90"/>
      <c r="P177" s="228">
        <f>O177*H177</f>
        <v>0</v>
      </c>
      <c r="Q177" s="228">
        <v>0.10362</v>
      </c>
      <c r="R177" s="228">
        <f>Q177*H177</f>
        <v>35.78796474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129</v>
      </c>
      <c r="AT177" s="230" t="s">
        <v>125</v>
      </c>
      <c r="AU177" s="230" t="s">
        <v>85</v>
      </c>
      <c r="AY177" s="16" t="s">
        <v>123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83</v>
      </c>
      <c r="BK177" s="231">
        <f>ROUND(I177*H177,2)</f>
        <v>0</v>
      </c>
      <c r="BL177" s="16" t="s">
        <v>129</v>
      </c>
      <c r="BM177" s="230" t="s">
        <v>262</v>
      </c>
    </row>
    <row r="178" s="13" customFormat="1">
      <c r="A178" s="13"/>
      <c r="B178" s="232"/>
      <c r="C178" s="233"/>
      <c r="D178" s="234" t="s">
        <v>139</v>
      </c>
      <c r="E178" s="235" t="s">
        <v>1</v>
      </c>
      <c r="F178" s="236" t="s">
        <v>263</v>
      </c>
      <c r="G178" s="233"/>
      <c r="H178" s="237">
        <v>345.37700000000001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139</v>
      </c>
      <c r="AU178" s="243" t="s">
        <v>85</v>
      </c>
      <c r="AV178" s="13" t="s">
        <v>85</v>
      </c>
      <c r="AW178" s="13" t="s">
        <v>32</v>
      </c>
      <c r="AX178" s="13" t="s">
        <v>83</v>
      </c>
      <c r="AY178" s="243" t="s">
        <v>123</v>
      </c>
    </row>
    <row r="179" s="2" customFormat="1" ht="24.15" customHeight="1">
      <c r="A179" s="37"/>
      <c r="B179" s="38"/>
      <c r="C179" s="255" t="s">
        <v>264</v>
      </c>
      <c r="D179" s="255" t="s">
        <v>193</v>
      </c>
      <c r="E179" s="256" t="s">
        <v>265</v>
      </c>
      <c r="F179" s="257" t="s">
        <v>266</v>
      </c>
      <c r="G179" s="258" t="s">
        <v>128</v>
      </c>
      <c r="H179" s="259">
        <v>342.118</v>
      </c>
      <c r="I179" s="260"/>
      <c r="J179" s="261">
        <f>ROUND(I179*H179,2)</f>
        <v>0</v>
      </c>
      <c r="K179" s="262"/>
      <c r="L179" s="263"/>
      <c r="M179" s="264" t="s">
        <v>1</v>
      </c>
      <c r="N179" s="265" t="s">
        <v>40</v>
      </c>
      <c r="O179" s="90"/>
      <c r="P179" s="228">
        <f>O179*H179</f>
        <v>0</v>
      </c>
      <c r="Q179" s="228">
        <v>0.17599999999999999</v>
      </c>
      <c r="R179" s="228">
        <f>Q179*H179</f>
        <v>60.212767999999997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164</v>
      </c>
      <c r="AT179" s="230" t="s">
        <v>193</v>
      </c>
      <c r="AU179" s="230" t="s">
        <v>85</v>
      </c>
      <c r="AY179" s="16" t="s">
        <v>123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83</v>
      </c>
      <c r="BK179" s="231">
        <f>ROUND(I179*H179,2)</f>
        <v>0</v>
      </c>
      <c r="BL179" s="16" t="s">
        <v>129</v>
      </c>
      <c r="BM179" s="230" t="s">
        <v>267</v>
      </c>
    </row>
    <row r="180" s="13" customFormat="1">
      <c r="A180" s="13"/>
      <c r="B180" s="232"/>
      <c r="C180" s="233"/>
      <c r="D180" s="234" t="s">
        <v>139</v>
      </c>
      <c r="E180" s="235" t="s">
        <v>1</v>
      </c>
      <c r="F180" s="236" t="s">
        <v>268</v>
      </c>
      <c r="G180" s="233"/>
      <c r="H180" s="237">
        <v>325.827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139</v>
      </c>
      <c r="AU180" s="243" t="s">
        <v>85</v>
      </c>
      <c r="AV180" s="13" t="s">
        <v>85</v>
      </c>
      <c r="AW180" s="13" t="s">
        <v>32</v>
      </c>
      <c r="AX180" s="13" t="s">
        <v>83</v>
      </c>
      <c r="AY180" s="243" t="s">
        <v>123</v>
      </c>
    </row>
    <row r="181" s="13" customFormat="1">
      <c r="A181" s="13"/>
      <c r="B181" s="232"/>
      <c r="C181" s="233"/>
      <c r="D181" s="234" t="s">
        <v>139</v>
      </c>
      <c r="E181" s="233"/>
      <c r="F181" s="236" t="s">
        <v>269</v>
      </c>
      <c r="G181" s="233"/>
      <c r="H181" s="237">
        <v>342.118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139</v>
      </c>
      <c r="AU181" s="243" t="s">
        <v>85</v>
      </c>
      <c r="AV181" s="13" t="s">
        <v>85</v>
      </c>
      <c r="AW181" s="13" t="s">
        <v>4</v>
      </c>
      <c r="AX181" s="13" t="s">
        <v>83</v>
      </c>
      <c r="AY181" s="243" t="s">
        <v>123</v>
      </c>
    </row>
    <row r="182" s="2" customFormat="1" ht="24.15" customHeight="1">
      <c r="A182" s="37"/>
      <c r="B182" s="38"/>
      <c r="C182" s="255" t="s">
        <v>270</v>
      </c>
      <c r="D182" s="255" t="s">
        <v>193</v>
      </c>
      <c r="E182" s="256" t="s">
        <v>271</v>
      </c>
      <c r="F182" s="257" t="s">
        <v>272</v>
      </c>
      <c r="G182" s="258" t="s">
        <v>128</v>
      </c>
      <c r="H182" s="259">
        <v>20.527999999999999</v>
      </c>
      <c r="I182" s="260"/>
      <c r="J182" s="261">
        <f>ROUND(I182*H182,2)</f>
        <v>0</v>
      </c>
      <c r="K182" s="262"/>
      <c r="L182" s="263"/>
      <c r="M182" s="264" t="s">
        <v>1</v>
      </c>
      <c r="N182" s="265" t="s">
        <v>40</v>
      </c>
      <c r="O182" s="90"/>
      <c r="P182" s="228">
        <f>O182*H182</f>
        <v>0</v>
      </c>
      <c r="Q182" s="228">
        <v>0.17599999999999999</v>
      </c>
      <c r="R182" s="228">
        <f>Q182*H182</f>
        <v>3.6129279999999997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164</v>
      </c>
      <c r="AT182" s="230" t="s">
        <v>193</v>
      </c>
      <c r="AU182" s="230" t="s">
        <v>85</v>
      </c>
      <c r="AY182" s="16" t="s">
        <v>123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83</v>
      </c>
      <c r="BK182" s="231">
        <f>ROUND(I182*H182,2)</f>
        <v>0</v>
      </c>
      <c r="BL182" s="16" t="s">
        <v>129</v>
      </c>
      <c r="BM182" s="230" t="s">
        <v>273</v>
      </c>
    </row>
    <row r="183" s="13" customFormat="1">
      <c r="A183" s="13"/>
      <c r="B183" s="232"/>
      <c r="C183" s="233"/>
      <c r="D183" s="234" t="s">
        <v>139</v>
      </c>
      <c r="E183" s="235" t="s">
        <v>1</v>
      </c>
      <c r="F183" s="236" t="s">
        <v>274</v>
      </c>
      <c r="G183" s="233"/>
      <c r="H183" s="237">
        <v>19.550000000000001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139</v>
      </c>
      <c r="AU183" s="243" t="s">
        <v>85</v>
      </c>
      <c r="AV183" s="13" t="s">
        <v>85</v>
      </c>
      <c r="AW183" s="13" t="s">
        <v>32</v>
      </c>
      <c r="AX183" s="13" t="s">
        <v>83</v>
      </c>
      <c r="AY183" s="243" t="s">
        <v>123</v>
      </c>
    </row>
    <row r="184" s="13" customFormat="1">
      <c r="A184" s="13"/>
      <c r="B184" s="232"/>
      <c r="C184" s="233"/>
      <c r="D184" s="234" t="s">
        <v>139</v>
      </c>
      <c r="E184" s="233"/>
      <c r="F184" s="236" t="s">
        <v>275</v>
      </c>
      <c r="G184" s="233"/>
      <c r="H184" s="237">
        <v>20.527999999999999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139</v>
      </c>
      <c r="AU184" s="243" t="s">
        <v>85</v>
      </c>
      <c r="AV184" s="13" t="s">
        <v>85</v>
      </c>
      <c r="AW184" s="13" t="s">
        <v>4</v>
      </c>
      <c r="AX184" s="13" t="s">
        <v>83</v>
      </c>
      <c r="AY184" s="243" t="s">
        <v>123</v>
      </c>
    </row>
    <row r="185" s="2" customFormat="1" ht="33" customHeight="1">
      <c r="A185" s="37"/>
      <c r="B185" s="38"/>
      <c r="C185" s="218" t="s">
        <v>276</v>
      </c>
      <c r="D185" s="218" t="s">
        <v>125</v>
      </c>
      <c r="E185" s="219" t="s">
        <v>277</v>
      </c>
      <c r="F185" s="220" t="s">
        <v>278</v>
      </c>
      <c r="G185" s="221" t="s">
        <v>128</v>
      </c>
      <c r="H185" s="222">
        <v>19.550000000000001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40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129</v>
      </c>
      <c r="AT185" s="230" t="s">
        <v>125</v>
      </c>
      <c r="AU185" s="230" t="s">
        <v>85</v>
      </c>
      <c r="AY185" s="16" t="s">
        <v>123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83</v>
      </c>
      <c r="BK185" s="231">
        <f>ROUND(I185*H185,2)</f>
        <v>0</v>
      </c>
      <c r="BL185" s="16" t="s">
        <v>129</v>
      </c>
      <c r="BM185" s="230" t="s">
        <v>279</v>
      </c>
    </row>
    <row r="186" s="2" customFormat="1" ht="44.25" customHeight="1">
      <c r="A186" s="37"/>
      <c r="B186" s="38"/>
      <c r="C186" s="218" t="s">
        <v>280</v>
      </c>
      <c r="D186" s="218" t="s">
        <v>125</v>
      </c>
      <c r="E186" s="219" t="s">
        <v>281</v>
      </c>
      <c r="F186" s="220" t="s">
        <v>282</v>
      </c>
      <c r="G186" s="221" t="s">
        <v>128</v>
      </c>
      <c r="H186" s="222">
        <v>345.37700000000001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40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129</v>
      </c>
      <c r="AT186" s="230" t="s">
        <v>125</v>
      </c>
      <c r="AU186" s="230" t="s">
        <v>85</v>
      </c>
      <c r="AY186" s="16" t="s">
        <v>123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83</v>
      </c>
      <c r="BK186" s="231">
        <f>ROUND(I186*H186,2)</f>
        <v>0</v>
      </c>
      <c r="BL186" s="16" t="s">
        <v>129</v>
      </c>
      <c r="BM186" s="230" t="s">
        <v>283</v>
      </c>
    </row>
    <row r="187" s="2" customFormat="1" ht="21.75" customHeight="1">
      <c r="A187" s="37"/>
      <c r="B187" s="38"/>
      <c r="C187" s="218" t="s">
        <v>284</v>
      </c>
      <c r="D187" s="218" t="s">
        <v>125</v>
      </c>
      <c r="E187" s="219" t="s">
        <v>285</v>
      </c>
      <c r="F187" s="220" t="s">
        <v>286</v>
      </c>
      <c r="G187" s="221" t="s">
        <v>133</v>
      </c>
      <c r="H187" s="222">
        <v>105.81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40</v>
      </c>
      <c r="O187" s="90"/>
      <c r="P187" s="228">
        <f>O187*H187</f>
        <v>0</v>
      </c>
      <c r="Q187" s="228">
        <v>0.0035999999999999999</v>
      </c>
      <c r="R187" s="228">
        <f>Q187*H187</f>
        <v>0.38091599999999998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129</v>
      </c>
      <c r="AT187" s="230" t="s">
        <v>125</v>
      </c>
      <c r="AU187" s="230" t="s">
        <v>85</v>
      </c>
      <c r="AY187" s="16" t="s">
        <v>123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83</v>
      </c>
      <c r="BK187" s="231">
        <f>ROUND(I187*H187,2)</f>
        <v>0</v>
      </c>
      <c r="BL187" s="16" t="s">
        <v>129</v>
      </c>
      <c r="BM187" s="230" t="s">
        <v>287</v>
      </c>
    </row>
    <row r="188" s="2" customFormat="1" ht="24.15" customHeight="1">
      <c r="A188" s="37"/>
      <c r="B188" s="38"/>
      <c r="C188" s="218" t="s">
        <v>288</v>
      </c>
      <c r="D188" s="218" t="s">
        <v>125</v>
      </c>
      <c r="E188" s="219" t="s">
        <v>289</v>
      </c>
      <c r="F188" s="220" t="s">
        <v>290</v>
      </c>
      <c r="G188" s="221" t="s">
        <v>128</v>
      </c>
      <c r="H188" s="222">
        <v>345.37700000000001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40</v>
      </c>
      <c r="O188" s="90"/>
      <c r="P188" s="228">
        <f>O188*H188</f>
        <v>0</v>
      </c>
      <c r="Q188" s="228">
        <v>0.00068999999999999997</v>
      </c>
      <c r="R188" s="228">
        <f>Q188*H188</f>
        <v>0.23831013000000001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129</v>
      </c>
      <c r="AT188" s="230" t="s">
        <v>125</v>
      </c>
      <c r="AU188" s="230" t="s">
        <v>85</v>
      </c>
      <c r="AY188" s="16" t="s">
        <v>123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83</v>
      </c>
      <c r="BK188" s="231">
        <f>ROUND(I188*H188,2)</f>
        <v>0</v>
      </c>
      <c r="BL188" s="16" t="s">
        <v>129</v>
      </c>
      <c r="BM188" s="230" t="s">
        <v>291</v>
      </c>
    </row>
    <row r="189" s="2" customFormat="1" ht="24.15" customHeight="1">
      <c r="A189" s="37"/>
      <c r="B189" s="38"/>
      <c r="C189" s="255" t="s">
        <v>292</v>
      </c>
      <c r="D189" s="255" t="s">
        <v>193</v>
      </c>
      <c r="E189" s="256" t="s">
        <v>293</v>
      </c>
      <c r="F189" s="257" t="s">
        <v>294</v>
      </c>
      <c r="G189" s="258" t="s">
        <v>128</v>
      </c>
      <c r="H189" s="259">
        <v>379.91500000000002</v>
      </c>
      <c r="I189" s="260"/>
      <c r="J189" s="261">
        <f>ROUND(I189*H189,2)</f>
        <v>0</v>
      </c>
      <c r="K189" s="262"/>
      <c r="L189" s="263"/>
      <c r="M189" s="264" t="s">
        <v>1</v>
      </c>
      <c r="N189" s="265" t="s">
        <v>40</v>
      </c>
      <c r="O189" s="90"/>
      <c r="P189" s="228">
        <f>O189*H189</f>
        <v>0</v>
      </c>
      <c r="Q189" s="228">
        <v>0.00023000000000000001</v>
      </c>
      <c r="R189" s="228">
        <f>Q189*H189</f>
        <v>0.087380450000000012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164</v>
      </c>
      <c r="AT189" s="230" t="s">
        <v>193</v>
      </c>
      <c r="AU189" s="230" t="s">
        <v>85</v>
      </c>
      <c r="AY189" s="16" t="s">
        <v>123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83</v>
      </c>
      <c r="BK189" s="231">
        <f>ROUND(I189*H189,2)</f>
        <v>0</v>
      </c>
      <c r="BL189" s="16" t="s">
        <v>129</v>
      </c>
      <c r="BM189" s="230" t="s">
        <v>295</v>
      </c>
    </row>
    <row r="190" s="13" customFormat="1">
      <c r="A190" s="13"/>
      <c r="B190" s="232"/>
      <c r="C190" s="233"/>
      <c r="D190" s="234" t="s">
        <v>139</v>
      </c>
      <c r="E190" s="235" t="s">
        <v>1</v>
      </c>
      <c r="F190" s="236" t="s">
        <v>296</v>
      </c>
      <c r="G190" s="233"/>
      <c r="H190" s="237">
        <v>345.37700000000001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139</v>
      </c>
      <c r="AU190" s="243" t="s">
        <v>85</v>
      </c>
      <c r="AV190" s="13" t="s">
        <v>85</v>
      </c>
      <c r="AW190" s="13" t="s">
        <v>32</v>
      </c>
      <c r="AX190" s="13" t="s">
        <v>83</v>
      </c>
      <c r="AY190" s="243" t="s">
        <v>123</v>
      </c>
    </row>
    <row r="191" s="13" customFormat="1">
      <c r="A191" s="13"/>
      <c r="B191" s="232"/>
      <c r="C191" s="233"/>
      <c r="D191" s="234" t="s">
        <v>139</v>
      </c>
      <c r="E191" s="233"/>
      <c r="F191" s="236" t="s">
        <v>297</v>
      </c>
      <c r="G191" s="233"/>
      <c r="H191" s="237">
        <v>379.91500000000002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139</v>
      </c>
      <c r="AU191" s="243" t="s">
        <v>85</v>
      </c>
      <c r="AV191" s="13" t="s">
        <v>85</v>
      </c>
      <c r="AW191" s="13" t="s">
        <v>4</v>
      </c>
      <c r="AX191" s="13" t="s">
        <v>83</v>
      </c>
      <c r="AY191" s="243" t="s">
        <v>123</v>
      </c>
    </row>
    <row r="192" s="12" customFormat="1" ht="22.8" customHeight="1">
      <c r="A192" s="12"/>
      <c r="B192" s="202"/>
      <c r="C192" s="203"/>
      <c r="D192" s="204" t="s">
        <v>74</v>
      </c>
      <c r="E192" s="216" t="s">
        <v>168</v>
      </c>
      <c r="F192" s="216" t="s">
        <v>298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SUM(P193:P212)</f>
        <v>0</v>
      </c>
      <c r="Q192" s="210"/>
      <c r="R192" s="211">
        <f>SUM(R193:R212)</f>
        <v>52.6729749</v>
      </c>
      <c r="S192" s="210"/>
      <c r="T192" s="212">
        <f>SUM(T193:T212)</f>
        <v>0.094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83</v>
      </c>
      <c r="AT192" s="214" t="s">
        <v>74</v>
      </c>
      <c r="AU192" s="214" t="s">
        <v>83</v>
      </c>
      <c r="AY192" s="213" t="s">
        <v>123</v>
      </c>
      <c r="BK192" s="215">
        <f>SUM(BK193:BK212)</f>
        <v>0</v>
      </c>
    </row>
    <row r="193" s="2" customFormat="1" ht="24.15" customHeight="1">
      <c r="A193" s="37"/>
      <c r="B193" s="38"/>
      <c r="C193" s="218" t="s">
        <v>299</v>
      </c>
      <c r="D193" s="218" t="s">
        <v>125</v>
      </c>
      <c r="E193" s="219" t="s">
        <v>300</v>
      </c>
      <c r="F193" s="220" t="s">
        <v>301</v>
      </c>
      <c r="G193" s="221" t="s">
        <v>302</v>
      </c>
      <c r="H193" s="222">
        <v>2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40</v>
      </c>
      <c r="O193" s="90"/>
      <c r="P193" s="228">
        <f>O193*H193</f>
        <v>0</v>
      </c>
      <c r="Q193" s="228">
        <v>0.00069999999999999999</v>
      </c>
      <c r="R193" s="228">
        <f>Q193*H193</f>
        <v>0.0014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129</v>
      </c>
      <c r="AT193" s="230" t="s">
        <v>125</v>
      </c>
      <c r="AU193" s="230" t="s">
        <v>85</v>
      </c>
      <c r="AY193" s="16" t="s">
        <v>123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83</v>
      </c>
      <c r="BK193" s="231">
        <f>ROUND(I193*H193,2)</f>
        <v>0</v>
      </c>
      <c r="BL193" s="16" t="s">
        <v>129</v>
      </c>
      <c r="BM193" s="230" t="s">
        <v>303</v>
      </c>
    </row>
    <row r="194" s="2" customFormat="1" ht="24.15" customHeight="1">
      <c r="A194" s="37"/>
      <c r="B194" s="38"/>
      <c r="C194" s="218" t="s">
        <v>304</v>
      </c>
      <c r="D194" s="218" t="s">
        <v>125</v>
      </c>
      <c r="E194" s="219" t="s">
        <v>305</v>
      </c>
      <c r="F194" s="220" t="s">
        <v>306</v>
      </c>
      <c r="G194" s="221" t="s">
        <v>302</v>
      </c>
      <c r="H194" s="222">
        <v>2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40</v>
      </c>
      <c r="O194" s="90"/>
      <c r="P194" s="228">
        <f>O194*H194</f>
        <v>0</v>
      </c>
      <c r="Q194" s="228">
        <v>0.10940999999999999</v>
      </c>
      <c r="R194" s="228">
        <f>Q194*H194</f>
        <v>0.21881999999999999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129</v>
      </c>
      <c r="AT194" s="230" t="s">
        <v>125</v>
      </c>
      <c r="AU194" s="230" t="s">
        <v>85</v>
      </c>
      <c r="AY194" s="16" t="s">
        <v>123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83</v>
      </c>
      <c r="BK194" s="231">
        <f>ROUND(I194*H194,2)</f>
        <v>0</v>
      </c>
      <c r="BL194" s="16" t="s">
        <v>129</v>
      </c>
      <c r="BM194" s="230" t="s">
        <v>307</v>
      </c>
    </row>
    <row r="195" s="2" customFormat="1" ht="24.15" customHeight="1">
      <c r="A195" s="37"/>
      <c r="B195" s="38"/>
      <c r="C195" s="255" t="s">
        <v>308</v>
      </c>
      <c r="D195" s="255" t="s">
        <v>193</v>
      </c>
      <c r="E195" s="256" t="s">
        <v>309</v>
      </c>
      <c r="F195" s="257" t="s">
        <v>310</v>
      </c>
      <c r="G195" s="258" t="s">
        <v>302</v>
      </c>
      <c r="H195" s="259">
        <v>1</v>
      </c>
      <c r="I195" s="260"/>
      <c r="J195" s="261">
        <f>ROUND(I195*H195,2)</f>
        <v>0</v>
      </c>
      <c r="K195" s="262"/>
      <c r="L195" s="263"/>
      <c r="M195" s="264" t="s">
        <v>1</v>
      </c>
      <c r="N195" s="265" t="s">
        <v>40</v>
      </c>
      <c r="O195" s="90"/>
      <c r="P195" s="228">
        <f>O195*H195</f>
        <v>0</v>
      </c>
      <c r="Q195" s="228">
        <v>0.0035000000000000001</v>
      </c>
      <c r="R195" s="228">
        <f>Q195*H195</f>
        <v>0.0035000000000000001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164</v>
      </c>
      <c r="AT195" s="230" t="s">
        <v>193</v>
      </c>
      <c r="AU195" s="230" t="s">
        <v>85</v>
      </c>
      <c r="AY195" s="16" t="s">
        <v>123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83</v>
      </c>
      <c r="BK195" s="231">
        <f>ROUND(I195*H195,2)</f>
        <v>0</v>
      </c>
      <c r="BL195" s="16" t="s">
        <v>129</v>
      </c>
      <c r="BM195" s="230" t="s">
        <v>311</v>
      </c>
    </row>
    <row r="196" s="2" customFormat="1" ht="21.75" customHeight="1">
      <c r="A196" s="37"/>
      <c r="B196" s="38"/>
      <c r="C196" s="255" t="s">
        <v>312</v>
      </c>
      <c r="D196" s="255" t="s">
        <v>193</v>
      </c>
      <c r="E196" s="256" t="s">
        <v>313</v>
      </c>
      <c r="F196" s="257" t="s">
        <v>314</v>
      </c>
      <c r="G196" s="258" t="s">
        <v>302</v>
      </c>
      <c r="H196" s="259">
        <v>1</v>
      </c>
      <c r="I196" s="260"/>
      <c r="J196" s="261">
        <f>ROUND(I196*H196,2)</f>
        <v>0</v>
      </c>
      <c r="K196" s="262"/>
      <c r="L196" s="263"/>
      <c r="M196" s="264" t="s">
        <v>1</v>
      </c>
      <c r="N196" s="265" t="s">
        <v>40</v>
      </c>
      <c r="O196" s="90"/>
      <c r="P196" s="228">
        <f>O196*H196</f>
        <v>0</v>
      </c>
      <c r="Q196" s="228">
        <v>0.0061000000000000004</v>
      </c>
      <c r="R196" s="228">
        <f>Q196*H196</f>
        <v>0.0061000000000000004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164</v>
      </c>
      <c r="AT196" s="230" t="s">
        <v>193</v>
      </c>
      <c r="AU196" s="230" t="s">
        <v>85</v>
      </c>
      <c r="AY196" s="16" t="s">
        <v>123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83</v>
      </c>
      <c r="BK196" s="231">
        <f>ROUND(I196*H196,2)</f>
        <v>0</v>
      </c>
      <c r="BL196" s="16" t="s">
        <v>129</v>
      </c>
      <c r="BM196" s="230" t="s">
        <v>315</v>
      </c>
    </row>
    <row r="197" s="2" customFormat="1" ht="24.15" customHeight="1">
      <c r="A197" s="37"/>
      <c r="B197" s="38"/>
      <c r="C197" s="218" t="s">
        <v>316</v>
      </c>
      <c r="D197" s="218" t="s">
        <v>125</v>
      </c>
      <c r="E197" s="219" t="s">
        <v>317</v>
      </c>
      <c r="F197" s="220" t="s">
        <v>318</v>
      </c>
      <c r="G197" s="221" t="s">
        <v>128</v>
      </c>
      <c r="H197" s="222">
        <v>0.65000000000000002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40</v>
      </c>
      <c r="O197" s="90"/>
      <c r="P197" s="228">
        <f>O197*H197</f>
        <v>0</v>
      </c>
      <c r="Q197" s="228">
        <v>0.0016000000000000001</v>
      </c>
      <c r="R197" s="228">
        <f>Q197*H197</f>
        <v>0.0010400000000000001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129</v>
      </c>
      <c r="AT197" s="230" t="s">
        <v>125</v>
      </c>
      <c r="AU197" s="230" t="s">
        <v>85</v>
      </c>
      <c r="AY197" s="16" t="s">
        <v>123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83</v>
      </c>
      <c r="BK197" s="231">
        <f>ROUND(I197*H197,2)</f>
        <v>0</v>
      </c>
      <c r="BL197" s="16" t="s">
        <v>129</v>
      </c>
      <c r="BM197" s="230" t="s">
        <v>319</v>
      </c>
    </row>
    <row r="198" s="2" customFormat="1" ht="16.5" customHeight="1">
      <c r="A198" s="37"/>
      <c r="B198" s="38"/>
      <c r="C198" s="218" t="s">
        <v>320</v>
      </c>
      <c r="D198" s="218" t="s">
        <v>125</v>
      </c>
      <c r="E198" s="219" t="s">
        <v>321</v>
      </c>
      <c r="F198" s="220" t="s">
        <v>322</v>
      </c>
      <c r="G198" s="221" t="s">
        <v>128</v>
      </c>
      <c r="H198" s="222">
        <v>0.65000000000000002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40</v>
      </c>
      <c r="O198" s="90"/>
      <c r="P198" s="228">
        <f>O198*H198</f>
        <v>0</v>
      </c>
      <c r="Q198" s="228">
        <v>1.0000000000000001E-05</v>
      </c>
      <c r="R198" s="228">
        <f>Q198*H198</f>
        <v>6.5000000000000004E-06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129</v>
      </c>
      <c r="AT198" s="230" t="s">
        <v>125</v>
      </c>
      <c r="AU198" s="230" t="s">
        <v>85</v>
      </c>
      <c r="AY198" s="16" t="s">
        <v>123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83</v>
      </c>
      <c r="BK198" s="231">
        <f>ROUND(I198*H198,2)</f>
        <v>0</v>
      </c>
      <c r="BL198" s="16" t="s">
        <v>129</v>
      </c>
      <c r="BM198" s="230" t="s">
        <v>323</v>
      </c>
    </row>
    <row r="199" s="2" customFormat="1" ht="49.05" customHeight="1">
      <c r="A199" s="37"/>
      <c r="B199" s="38"/>
      <c r="C199" s="218" t="s">
        <v>324</v>
      </c>
      <c r="D199" s="218" t="s">
        <v>125</v>
      </c>
      <c r="E199" s="219" t="s">
        <v>325</v>
      </c>
      <c r="F199" s="220" t="s">
        <v>326</v>
      </c>
      <c r="G199" s="221" t="s">
        <v>133</v>
      </c>
      <c r="H199" s="222">
        <v>227.226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40</v>
      </c>
      <c r="O199" s="90"/>
      <c r="P199" s="228">
        <f>O199*H199</f>
        <v>0</v>
      </c>
      <c r="Q199" s="228">
        <v>0.15540000000000001</v>
      </c>
      <c r="R199" s="228">
        <f>Q199*H199</f>
        <v>35.310920400000001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129</v>
      </c>
      <c r="AT199" s="230" t="s">
        <v>125</v>
      </c>
      <c r="AU199" s="230" t="s">
        <v>85</v>
      </c>
      <c r="AY199" s="16" t="s">
        <v>123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83</v>
      </c>
      <c r="BK199" s="231">
        <f>ROUND(I199*H199,2)</f>
        <v>0</v>
      </c>
      <c r="BL199" s="16" t="s">
        <v>129</v>
      </c>
      <c r="BM199" s="230" t="s">
        <v>327</v>
      </c>
    </row>
    <row r="200" s="13" customFormat="1">
      <c r="A200" s="13"/>
      <c r="B200" s="232"/>
      <c r="C200" s="233"/>
      <c r="D200" s="234" t="s">
        <v>139</v>
      </c>
      <c r="E200" s="235" t="s">
        <v>1</v>
      </c>
      <c r="F200" s="236" t="s">
        <v>328</v>
      </c>
      <c r="G200" s="233"/>
      <c r="H200" s="237">
        <v>78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139</v>
      </c>
      <c r="AU200" s="243" t="s">
        <v>85</v>
      </c>
      <c r="AV200" s="13" t="s">
        <v>85</v>
      </c>
      <c r="AW200" s="13" t="s">
        <v>32</v>
      </c>
      <c r="AX200" s="13" t="s">
        <v>75</v>
      </c>
      <c r="AY200" s="243" t="s">
        <v>123</v>
      </c>
    </row>
    <row r="201" s="13" customFormat="1">
      <c r="A201" s="13"/>
      <c r="B201" s="232"/>
      <c r="C201" s="233"/>
      <c r="D201" s="234" t="s">
        <v>139</v>
      </c>
      <c r="E201" s="235" t="s">
        <v>1</v>
      </c>
      <c r="F201" s="236" t="s">
        <v>329</v>
      </c>
      <c r="G201" s="233"/>
      <c r="H201" s="237">
        <v>149.226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139</v>
      </c>
      <c r="AU201" s="243" t="s">
        <v>85</v>
      </c>
      <c r="AV201" s="13" t="s">
        <v>85</v>
      </c>
      <c r="AW201" s="13" t="s">
        <v>32</v>
      </c>
      <c r="AX201" s="13" t="s">
        <v>75</v>
      </c>
      <c r="AY201" s="243" t="s">
        <v>123</v>
      </c>
    </row>
    <row r="202" s="14" customFormat="1">
      <c r="A202" s="14"/>
      <c r="B202" s="244"/>
      <c r="C202" s="245"/>
      <c r="D202" s="234" t="s">
        <v>139</v>
      </c>
      <c r="E202" s="246" t="s">
        <v>1</v>
      </c>
      <c r="F202" s="247" t="s">
        <v>142</v>
      </c>
      <c r="G202" s="245"/>
      <c r="H202" s="248">
        <v>227.226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139</v>
      </c>
      <c r="AU202" s="254" t="s">
        <v>85</v>
      </c>
      <c r="AV202" s="14" t="s">
        <v>129</v>
      </c>
      <c r="AW202" s="14" t="s">
        <v>32</v>
      </c>
      <c r="AX202" s="14" t="s">
        <v>83</v>
      </c>
      <c r="AY202" s="254" t="s">
        <v>123</v>
      </c>
    </row>
    <row r="203" s="2" customFormat="1" ht="16.5" customHeight="1">
      <c r="A203" s="37"/>
      <c r="B203" s="38"/>
      <c r="C203" s="255" t="s">
        <v>330</v>
      </c>
      <c r="D203" s="255" t="s">
        <v>193</v>
      </c>
      <c r="E203" s="256" t="s">
        <v>331</v>
      </c>
      <c r="F203" s="257" t="s">
        <v>332</v>
      </c>
      <c r="G203" s="258" t="s">
        <v>133</v>
      </c>
      <c r="H203" s="259">
        <v>156.68700000000001</v>
      </c>
      <c r="I203" s="260"/>
      <c r="J203" s="261">
        <f>ROUND(I203*H203,2)</f>
        <v>0</v>
      </c>
      <c r="K203" s="262"/>
      <c r="L203" s="263"/>
      <c r="M203" s="264" t="s">
        <v>1</v>
      </c>
      <c r="N203" s="265" t="s">
        <v>40</v>
      </c>
      <c r="O203" s="90"/>
      <c r="P203" s="228">
        <f>O203*H203</f>
        <v>0</v>
      </c>
      <c r="Q203" s="228">
        <v>0.080000000000000002</v>
      </c>
      <c r="R203" s="228">
        <f>Q203*H203</f>
        <v>12.534960000000002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164</v>
      </c>
      <c r="AT203" s="230" t="s">
        <v>193</v>
      </c>
      <c r="AU203" s="230" t="s">
        <v>85</v>
      </c>
      <c r="AY203" s="16" t="s">
        <v>123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83</v>
      </c>
      <c r="BK203" s="231">
        <f>ROUND(I203*H203,2)</f>
        <v>0</v>
      </c>
      <c r="BL203" s="16" t="s">
        <v>129</v>
      </c>
      <c r="BM203" s="230" t="s">
        <v>333</v>
      </c>
    </row>
    <row r="204" s="13" customFormat="1">
      <c r="A204" s="13"/>
      <c r="B204" s="232"/>
      <c r="C204" s="233"/>
      <c r="D204" s="234" t="s">
        <v>139</v>
      </c>
      <c r="E204" s="235" t="s">
        <v>1</v>
      </c>
      <c r="F204" s="236" t="s">
        <v>334</v>
      </c>
      <c r="G204" s="233"/>
      <c r="H204" s="237">
        <v>149.226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139</v>
      </c>
      <c r="AU204" s="243" t="s">
        <v>85</v>
      </c>
      <c r="AV204" s="13" t="s">
        <v>85</v>
      </c>
      <c r="AW204" s="13" t="s">
        <v>32</v>
      </c>
      <c r="AX204" s="13" t="s">
        <v>83</v>
      </c>
      <c r="AY204" s="243" t="s">
        <v>123</v>
      </c>
    </row>
    <row r="205" s="13" customFormat="1">
      <c r="A205" s="13"/>
      <c r="B205" s="232"/>
      <c r="C205" s="233"/>
      <c r="D205" s="234" t="s">
        <v>139</v>
      </c>
      <c r="E205" s="233"/>
      <c r="F205" s="236" t="s">
        <v>335</v>
      </c>
      <c r="G205" s="233"/>
      <c r="H205" s="237">
        <v>156.68700000000001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139</v>
      </c>
      <c r="AU205" s="243" t="s">
        <v>85</v>
      </c>
      <c r="AV205" s="13" t="s">
        <v>85</v>
      </c>
      <c r="AW205" s="13" t="s">
        <v>4</v>
      </c>
      <c r="AX205" s="13" t="s">
        <v>83</v>
      </c>
      <c r="AY205" s="243" t="s">
        <v>123</v>
      </c>
    </row>
    <row r="206" s="2" customFormat="1" ht="16.5" customHeight="1">
      <c r="A206" s="37"/>
      <c r="B206" s="38"/>
      <c r="C206" s="255" t="s">
        <v>336</v>
      </c>
      <c r="D206" s="255" t="s">
        <v>193</v>
      </c>
      <c r="E206" s="256" t="s">
        <v>337</v>
      </c>
      <c r="F206" s="257" t="s">
        <v>338</v>
      </c>
      <c r="G206" s="258" t="s">
        <v>133</v>
      </c>
      <c r="H206" s="259">
        <v>81.900000000000006</v>
      </c>
      <c r="I206" s="260"/>
      <c r="J206" s="261">
        <f>ROUND(I206*H206,2)</f>
        <v>0</v>
      </c>
      <c r="K206" s="262"/>
      <c r="L206" s="263"/>
      <c r="M206" s="264" t="s">
        <v>1</v>
      </c>
      <c r="N206" s="265" t="s">
        <v>40</v>
      </c>
      <c r="O206" s="90"/>
      <c r="P206" s="228">
        <f>O206*H206</f>
        <v>0</v>
      </c>
      <c r="Q206" s="228">
        <v>0.056120000000000003</v>
      </c>
      <c r="R206" s="228">
        <f>Q206*H206</f>
        <v>4.5962280000000009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164</v>
      </c>
      <c r="AT206" s="230" t="s">
        <v>193</v>
      </c>
      <c r="AU206" s="230" t="s">
        <v>85</v>
      </c>
      <c r="AY206" s="16" t="s">
        <v>123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83</v>
      </c>
      <c r="BK206" s="231">
        <f>ROUND(I206*H206,2)</f>
        <v>0</v>
      </c>
      <c r="BL206" s="16" t="s">
        <v>129</v>
      </c>
      <c r="BM206" s="230" t="s">
        <v>339</v>
      </c>
    </row>
    <row r="207" s="13" customFormat="1">
      <c r="A207" s="13"/>
      <c r="B207" s="232"/>
      <c r="C207" s="233"/>
      <c r="D207" s="234" t="s">
        <v>139</v>
      </c>
      <c r="E207" s="235" t="s">
        <v>1</v>
      </c>
      <c r="F207" s="236" t="s">
        <v>340</v>
      </c>
      <c r="G207" s="233"/>
      <c r="H207" s="237">
        <v>78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139</v>
      </c>
      <c r="AU207" s="243" t="s">
        <v>85</v>
      </c>
      <c r="AV207" s="13" t="s">
        <v>85</v>
      </c>
      <c r="AW207" s="13" t="s">
        <v>32</v>
      </c>
      <c r="AX207" s="13" t="s">
        <v>83</v>
      </c>
      <c r="AY207" s="243" t="s">
        <v>123</v>
      </c>
    </row>
    <row r="208" s="13" customFormat="1">
      <c r="A208" s="13"/>
      <c r="B208" s="232"/>
      <c r="C208" s="233"/>
      <c r="D208" s="234" t="s">
        <v>139</v>
      </c>
      <c r="E208" s="233"/>
      <c r="F208" s="236" t="s">
        <v>341</v>
      </c>
      <c r="G208" s="233"/>
      <c r="H208" s="237">
        <v>81.900000000000006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139</v>
      </c>
      <c r="AU208" s="243" t="s">
        <v>85</v>
      </c>
      <c r="AV208" s="13" t="s">
        <v>85</v>
      </c>
      <c r="AW208" s="13" t="s">
        <v>4</v>
      </c>
      <c r="AX208" s="13" t="s">
        <v>83</v>
      </c>
      <c r="AY208" s="243" t="s">
        <v>123</v>
      </c>
    </row>
    <row r="209" s="2" customFormat="1" ht="24.15" customHeight="1">
      <c r="A209" s="37"/>
      <c r="B209" s="38"/>
      <c r="C209" s="218" t="s">
        <v>342</v>
      </c>
      <c r="D209" s="218" t="s">
        <v>125</v>
      </c>
      <c r="E209" s="219" t="s">
        <v>343</v>
      </c>
      <c r="F209" s="220" t="s">
        <v>344</v>
      </c>
      <c r="G209" s="221" t="s">
        <v>133</v>
      </c>
      <c r="H209" s="222">
        <v>23</v>
      </c>
      <c r="I209" s="223"/>
      <c r="J209" s="224">
        <f>ROUND(I209*H209,2)</f>
        <v>0</v>
      </c>
      <c r="K209" s="225"/>
      <c r="L209" s="43"/>
      <c r="M209" s="226" t="s">
        <v>1</v>
      </c>
      <c r="N209" s="227" t="s">
        <v>40</v>
      </c>
      <c r="O209" s="90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129</v>
      </c>
      <c r="AT209" s="230" t="s">
        <v>125</v>
      </c>
      <c r="AU209" s="230" t="s">
        <v>85</v>
      </c>
      <c r="AY209" s="16" t="s">
        <v>123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83</v>
      </c>
      <c r="BK209" s="231">
        <f>ROUND(I209*H209,2)</f>
        <v>0</v>
      </c>
      <c r="BL209" s="16" t="s">
        <v>129</v>
      </c>
      <c r="BM209" s="230" t="s">
        <v>345</v>
      </c>
    </row>
    <row r="210" s="2" customFormat="1" ht="24.15" customHeight="1">
      <c r="A210" s="37"/>
      <c r="B210" s="38"/>
      <c r="C210" s="218" t="s">
        <v>346</v>
      </c>
      <c r="D210" s="218" t="s">
        <v>125</v>
      </c>
      <c r="E210" s="219" t="s">
        <v>347</v>
      </c>
      <c r="F210" s="220" t="s">
        <v>348</v>
      </c>
      <c r="G210" s="221" t="s">
        <v>133</v>
      </c>
      <c r="H210" s="222">
        <v>7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40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129</v>
      </c>
      <c r="AT210" s="230" t="s">
        <v>125</v>
      </c>
      <c r="AU210" s="230" t="s">
        <v>85</v>
      </c>
      <c r="AY210" s="16" t="s">
        <v>123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83</v>
      </c>
      <c r="BK210" s="231">
        <f>ROUND(I210*H210,2)</f>
        <v>0</v>
      </c>
      <c r="BL210" s="16" t="s">
        <v>129</v>
      </c>
      <c r="BM210" s="230" t="s">
        <v>349</v>
      </c>
    </row>
    <row r="211" s="2" customFormat="1" ht="24.15" customHeight="1">
      <c r="A211" s="37"/>
      <c r="B211" s="38"/>
      <c r="C211" s="218" t="s">
        <v>350</v>
      </c>
      <c r="D211" s="218" t="s">
        <v>125</v>
      </c>
      <c r="E211" s="219" t="s">
        <v>351</v>
      </c>
      <c r="F211" s="220" t="s">
        <v>352</v>
      </c>
      <c r="G211" s="221" t="s">
        <v>302</v>
      </c>
      <c r="H211" s="222">
        <v>1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40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0.082000000000000003</v>
      </c>
      <c r="T211" s="229">
        <f>S211*H211</f>
        <v>0.082000000000000003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129</v>
      </c>
      <c r="AT211" s="230" t="s">
        <v>125</v>
      </c>
      <c r="AU211" s="230" t="s">
        <v>85</v>
      </c>
      <c r="AY211" s="16" t="s">
        <v>123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83</v>
      </c>
      <c r="BK211" s="231">
        <f>ROUND(I211*H211,2)</f>
        <v>0</v>
      </c>
      <c r="BL211" s="16" t="s">
        <v>129</v>
      </c>
      <c r="BM211" s="230" t="s">
        <v>353</v>
      </c>
    </row>
    <row r="212" s="2" customFormat="1" ht="24.15" customHeight="1">
      <c r="A212" s="37"/>
      <c r="B212" s="38"/>
      <c r="C212" s="218" t="s">
        <v>354</v>
      </c>
      <c r="D212" s="218" t="s">
        <v>125</v>
      </c>
      <c r="E212" s="219" t="s">
        <v>355</v>
      </c>
      <c r="F212" s="220" t="s">
        <v>356</v>
      </c>
      <c r="G212" s="221" t="s">
        <v>302</v>
      </c>
      <c r="H212" s="222">
        <v>3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40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0.0040000000000000001</v>
      </c>
      <c r="T212" s="229">
        <f>S212*H212</f>
        <v>0.012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129</v>
      </c>
      <c r="AT212" s="230" t="s">
        <v>125</v>
      </c>
      <c r="AU212" s="230" t="s">
        <v>85</v>
      </c>
      <c r="AY212" s="16" t="s">
        <v>123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83</v>
      </c>
      <c r="BK212" s="231">
        <f>ROUND(I212*H212,2)</f>
        <v>0</v>
      </c>
      <c r="BL212" s="16" t="s">
        <v>129</v>
      </c>
      <c r="BM212" s="230" t="s">
        <v>357</v>
      </c>
    </row>
    <row r="213" s="12" customFormat="1" ht="22.8" customHeight="1">
      <c r="A213" s="12"/>
      <c r="B213" s="202"/>
      <c r="C213" s="203"/>
      <c r="D213" s="204" t="s">
        <v>74</v>
      </c>
      <c r="E213" s="216" t="s">
        <v>358</v>
      </c>
      <c r="F213" s="216" t="s">
        <v>359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SUM(P214:P219)</f>
        <v>0</v>
      </c>
      <c r="Q213" s="210"/>
      <c r="R213" s="211">
        <f>SUM(R214:R219)</f>
        <v>0</v>
      </c>
      <c r="S213" s="210"/>
      <c r="T213" s="212">
        <f>SUM(T214:T219)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83</v>
      </c>
      <c r="AT213" s="214" t="s">
        <v>74</v>
      </c>
      <c r="AU213" s="214" t="s">
        <v>83</v>
      </c>
      <c r="AY213" s="213" t="s">
        <v>123</v>
      </c>
      <c r="BK213" s="215">
        <f>SUM(BK214:BK219)</f>
        <v>0</v>
      </c>
    </row>
    <row r="214" s="2" customFormat="1" ht="21.75" customHeight="1">
      <c r="A214" s="37"/>
      <c r="B214" s="38"/>
      <c r="C214" s="218" t="s">
        <v>360</v>
      </c>
      <c r="D214" s="218" t="s">
        <v>125</v>
      </c>
      <c r="E214" s="219" t="s">
        <v>361</v>
      </c>
      <c r="F214" s="220" t="s">
        <v>362</v>
      </c>
      <c r="G214" s="221" t="s">
        <v>196</v>
      </c>
      <c r="H214" s="222">
        <v>21.824000000000002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40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129</v>
      </c>
      <c r="AT214" s="230" t="s">
        <v>125</v>
      </c>
      <c r="AU214" s="230" t="s">
        <v>85</v>
      </c>
      <c r="AY214" s="16" t="s">
        <v>123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83</v>
      </c>
      <c r="BK214" s="231">
        <f>ROUND(I214*H214,2)</f>
        <v>0</v>
      </c>
      <c r="BL214" s="16" t="s">
        <v>129</v>
      </c>
      <c r="BM214" s="230" t="s">
        <v>363</v>
      </c>
    </row>
    <row r="215" s="13" customFormat="1">
      <c r="A215" s="13"/>
      <c r="B215" s="232"/>
      <c r="C215" s="233"/>
      <c r="D215" s="234" t="s">
        <v>139</v>
      </c>
      <c r="E215" s="235" t="s">
        <v>1</v>
      </c>
      <c r="F215" s="236" t="s">
        <v>364</v>
      </c>
      <c r="G215" s="233"/>
      <c r="H215" s="237">
        <v>21.824000000000002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139</v>
      </c>
      <c r="AU215" s="243" t="s">
        <v>85</v>
      </c>
      <c r="AV215" s="13" t="s">
        <v>85</v>
      </c>
      <c r="AW215" s="13" t="s">
        <v>32</v>
      </c>
      <c r="AX215" s="13" t="s">
        <v>83</v>
      </c>
      <c r="AY215" s="243" t="s">
        <v>123</v>
      </c>
    </row>
    <row r="216" s="2" customFormat="1" ht="24.15" customHeight="1">
      <c r="A216" s="37"/>
      <c r="B216" s="38"/>
      <c r="C216" s="218" t="s">
        <v>365</v>
      </c>
      <c r="D216" s="218" t="s">
        <v>125</v>
      </c>
      <c r="E216" s="219" t="s">
        <v>366</v>
      </c>
      <c r="F216" s="220" t="s">
        <v>367</v>
      </c>
      <c r="G216" s="221" t="s">
        <v>196</v>
      </c>
      <c r="H216" s="222">
        <v>872.96000000000004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40</v>
      </c>
      <c r="O216" s="90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129</v>
      </c>
      <c r="AT216" s="230" t="s">
        <v>125</v>
      </c>
      <c r="AU216" s="230" t="s">
        <v>85</v>
      </c>
      <c r="AY216" s="16" t="s">
        <v>123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83</v>
      </c>
      <c r="BK216" s="231">
        <f>ROUND(I216*H216,2)</f>
        <v>0</v>
      </c>
      <c r="BL216" s="16" t="s">
        <v>129</v>
      </c>
      <c r="BM216" s="230" t="s">
        <v>368</v>
      </c>
    </row>
    <row r="217" s="13" customFormat="1">
      <c r="A217" s="13"/>
      <c r="B217" s="232"/>
      <c r="C217" s="233"/>
      <c r="D217" s="234" t="s">
        <v>139</v>
      </c>
      <c r="E217" s="235" t="s">
        <v>1</v>
      </c>
      <c r="F217" s="236" t="s">
        <v>369</v>
      </c>
      <c r="G217" s="233"/>
      <c r="H217" s="237">
        <v>872.96000000000004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139</v>
      </c>
      <c r="AU217" s="243" t="s">
        <v>85</v>
      </c>
      <c r="AV217" s="13" t="s">
        <v>85</v>
      </c>
      <c r="AW217" s="13" t="s">
        <v>32</v>
      </c>
      <c r="AX217" s="13" t="s">
        <v>83</v>
      </c>
      <c r="AY217" s="243" t="s">
        <v>123</v>
      </c>
    </row>
    <row r="218" s="2" customFormat="1" ht="33" customHeight="1">
      <c r="A218" s="37"/>
      <c r="B218" s="38"/>
      <c r="C218" s="218" t="s">
        <v>370</v>
      </c>
      <c r="D218" s="218" t="s">
        <v>125</v>
      </c>
      <c r="E218" s="219" t="s">
        <v>371</v>
      </c>
      <c r="F218" s="220" t="s">
        <v>372</v>
      </c>
      <c r="G218" s="221" t="s">
        <v>196</v>
      </c>
      <c r="H218" s="222">
        <v>21.244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40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129</v>
      </c>
      <c r="AT218" s="230" t="s">
        <v>125</v>
      </c>
      <c r="AU218" s="230" t="s">
        <v>85</v>
      </c>
      <c r="AY218" s="16" t="s">
        <v>123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83</v>
      </c>
      <c r="BK218" s="231">
        <f>ROUND(I218*H218,2)</f>
        <v>0</v>
      </c>
      <c r="BL218" s="16" t="s">
        <v>129</v>
      </c>
      <c r="BM218" s="230" t="s">
        <v>373</v>
      </c>
    </row>
    <row r="219" s="2" customFormat="1" ht="33" customHeight="1">
      <c r="A219" s="37"/>
      <c r="B219" s="38"/>
      <c r="C219" s="218" t="s">
        <v>374</v>
      </c>
      <c r="D219" s="218" t="s">
        <v>125</v>
      </c>
      <c r="E219" s="219" t="s">
        <v>375</v>
      </c>
      <c r="F219" s="220" t="s">
        <v>376</v>
      </c>
      <c r="G219" s="221" t="s">
        <v>196</v>
      </c>
      <c r="H219" s="222">
        <v>0.57999999999999996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40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129</v>
      </c>
      <c r="AT219" s="230" t="s">
        <v>125</v>
      </c>
      <c r="AU219" s="230" t="s">
        <v>85</v>
      </c>
      <c r="AY219" s="16" t="s">
        <v>123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83</v>
      </c>
      <c r="BK219" s="231">
        <f>ROUND(I219*H219,2)</f>
        <v>0</v>
      </c>
      <c r="BL219" s="16" t="s">
        <v>129</v>
      </c>
      <c r="BM219" s="230" t="s">
        <v>377</v>
      </c>
    </row>
    <row r="220" s="12" customFormat="1" ht="22.8" customHeight="1">
      <c r="A220" s="12"/>
      <c r="B220" s="202"/>
      <c r="C220" s="203"/>
      <c r="D220" s="204" t="s">
        <v>74</v>
      </c>
      <c r="E220" s="216" t="s">
        <v>378</v>
      </c>
      <c r="F220" s="216" t="s">
        <v>379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P221</f>
        <v>0</v>
      </c>
      <c r="Q220" s="210"/>
      <c r="R220" s="211">
        <f>R221</f>
        <v>0</v>
      </c>
      <c r="S220" s="210"/>
      <c r="T220" s="212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83</v>
      </c>
      <c r="AT220" s="214" t="s">
        <v>74</v>
      </c>
      <c r="AU220" s="214" t="s">
        <v>83</v>
      </c>
      <c r="AY220" s="213" t="s">
        <v>123</v>
      </c>
      <c r="BK220" s="215">
        <f>BK221</f>
        <v>0</v>
      </c>
    </row>
    <row r="221" s="2" customFormat="1" ht="33" customHeight="1">
      <c r="A221" s="37"/>
      <c r="B221" s="38"/>
      <c r="C221" s="218" t="s">
        <v>380</v>
      </c>
      <c r="D221" s="218" t="s">
        <v>125</v>
      </c>
      <c r="E221" s="219" t="s">
        <v>381</v>
      </c>
      <c r="F221" s="220" t="s">
        <v>382</v>
      </c>
      <c r="G221" s="221" t="s">
        <v>196</v>
      </c>
      <c r="H221" s="222">
        <v>96.954999999999998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40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129</v>
      </c>
      <c r="AT221" s="230" t="s">
        <v>125</v>
      </c>
      <c r="AU221" s="230" t="s">
        <v>85</v>
      </c>
      <c r="AY221" s="16" t="s">
        <v>123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83</v>
      </c>
      <c r="BK221" s="231">
        <f>ROUND(I221*H221,2)</f>
        <v>0</v>
      </c>
      <c r="BL221" s="16" t="s">
        <v>129</v>
      </c>
      <c r="BM221" s="230" t="s">
        <v>383</v>
      </c>
    </row>
    <row r="222" s="12" customFormat="1" ht="25.92" customHeight="1">
      <c r="A222" s="12"/>
      <c r="B222" s="202"/>
      <c r="C222" s="203"/>
      <c r="D222" s="204" t="s">
        <v>74</v>
      </c>
      <c r="E222" s="205" t="s">
        <v>384</v>
      </c>
      <c r="F222" s="205" t="s">
        <v>385</v>
      </c>
      <c r="G222" s="203"/>
      <c r="H222" s="203"/>
      <c r="I222" s="206"/>
      <c r="J222" s="207">
        <f>BK222</f>
        <v>0</v>
      </c>
      <c r="K222" s="203"/>
      <c r="L222" s="208"/>
      <c r="M222" s="209"/>
      <c r="N222" s="210"/>
      <c r="O222" s="210"/>
      <c r="P222" s="211">
        <f>P223+P228+P230+P233</f>
        <v>0</v>
      </c>
      <c r="Q222" s="210"/>
      <c r="R222" s="211">
        <f>R223+R228+R230+R233</f>
        <v>0</v>
      </c>
      <c r="S222" s="210"/>
      <c r="T222" s="212">
        <f>T223+T228+T230+T233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150</v>
      </c>
      <c r="AT222" s="214" t="s">
        <v>74</v>
      </c>
      <c r="AU222" s="214" t="s">
        <v>75</v>
      </c>
      <c r="AY222" s="213" t="s">
        <v>123</v>
      </c>
      <c r="BK222" s="215">
        <f>BK223+BK228+BK230+BK233</f>
        <v>0</v>
      </c>
    </row>
    <row r="223" s="12" customFormat="1" ht="22.8" customHeight="1">
      <c r="A223" s="12"/>
      <c r="B223" s="202"/>
      <c r="C223" s="203"/>
      <c r="D223" s="204" t="s">
        <v>74</v>
      </c>
      <c r="E223" s="216" t="s">
        <v>386</v>
      </c>
      <c r="F223" s="216" t="s">
        <v>387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SUM(P224:P227)</f>
        <v>0</v>
      </c>
      <c r="Q223" s="210"/>
      <c r="R223" s="211">
        <f>SUM(R224:R227)</f>
        <v>0</v>
      </c>
      <c r="S223" s="210"/>
      <c r="T223" s="212">
        <f>SUM(T224:T227)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150</v>
      </c>
      <c r="AT223" s="214" t="s">
        <v>74</v>
      </c>
      <c r="AU223" s="214" t="s">
        <v>83</v>
      </c>
      <c r="AY223" s="213" t="s">
        <v>123</v>
      </c>
      <c r="BK223" s="215">
        <f>SUM(BK224:BK227)</f>
        <v>0</v>
      </c>
    </row>
    <row r="224" s="2" customFormat="1" ht="24.15" customHeight="1">
      <c r="A224" s="37"/>
      <c r="B224" s="38"/>
      <c r="C224" s="218" t="s">
        <v>388</v>
      </c>
      <c r="D224" s="218" t="s">
        <v>125</v>
      </c>
      <c r="E224" s="219" t="s">
        <v>389</v>
      </c>
      <c r="F224" s="220" t="s">
        <v>390</v>
      </c>
      <c r="G224" s="221" t="s">
        <v>391</v>
      </c>
      <c r="H224" s="222">
        <v>1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40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392</v>
      </c>
      <c r="AT224" s="230" t="s">
        <v>125</v>
      </c>
      <c r="AU224" s="230" t="s">
        <v>85</v>
      </c>
      <c r="AY224" s="16" t="s">
        <v>123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83</v>
      </c>
      <c r="BK224" s="231">
        <f>ROUND(I224*H224,2)</f>
        <v>0</v>
      </c>
      <c r="BL224" s="16" t="s">
        <v>392</v>
      </c>
      <c r="BM224" s="230" t="s">
        <v>393</v>
      </c>
    </row>
    <row r="225" s="2" customFormat="1" ht="16.5" customHeight="1">
      <c r="A225" s="37"/>
      <c r="B225" s="38"/>
      <c r="C225" s="218" t="s">
        <v>394</v>
      </c>
      <c r="D225" s="218" t="s">
        <v>125</v>
      </c>
      <c r="E225" s="219" t="s">
        <v>395</v>
      </c>
      <c r="F225" s="220" t="s">
        <v>396</v>
      </c>
      <c r="G225" s="221" t="s">
        <v>391</v>
      </c>
      <c r="H225" s="222">
        <v>1</v>
      </c>
      <c r="I225" s="223"/>
      <c r="J225" s="224">
        <f>ROUND(I225*H225,2)</f>
        <v>0</v>
      </c>
      <c r="K225" s="225"/>
      <c r="L225" s="43"/>
      <c r="M225" s="226" t="s">
        <v>1</v>
      </c>
      <c r="N225" s="227" t="s">
        <v>40</v>
      </c>
      <c r="O225" s="90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392</v>
      </c>
      <c r="AT225" s="230" t="s">
        <v>125</v>
      </c>
      <c r="AU225" s="230" t="s">
        <v>85</v>
      </c>
      <c r="AY225" s="16" t="s">
        <v>123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83</v>
      </c>
      <c r="BK225" s="231">
        <f>ROUND(I225*H225,2)</f>
        <v>0</v>
      </c>
      <c r="BL225" s="16" t="s">
        <v>392</v>
      </c>
      <c r="BM225" s="230" t="s">
        <v>397</v>
      </c>
    </row>
    <row r="226" s="2" customFormat="1" ht="33" customHeight="1">
      <c r="A226" s="37"/>
      <c r="B226" s="38"/>
      <c r="C226" s="218" t="s">
        <v>398</v>
      </c>
      <c r="D226" s="218" t="s">
        <v>125</v>
      </c>
      <c r="E226" s="219" t="s">
        <v>399</v>
      </c>
      <c r="F226" s="220" t="s">
        <v>400</v>
      </c>
      <c r="G226" s="221" t="s">
        <v>391</v>
      </c>
      <c r="H226" s="222">
        <v>1</v>
      </c>
      <c r="I226" s="223"/>
      <c r="J226" s="224">
        <f>ROUND(I226*H226,2)</f>
        <v>0</v>
      </c>
      <c r="K226" s="225"/>
      <c r="L226" s="43"/>
      <c r="M226" s="226" t="s">
        <v>1</v>
      </c>
      <c r="N226" s="227" t="s">
        <v>40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392</v>
      </c>
      <c r="AT226" s="230" t="s">
        <v>125</v>
      </c>
      <c r="AU226" s="230" t="s">
        <v>85</v>
      </c>
      <c r="AY226" s="16" t="s">
        <v>123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83</v>
      </c>
      <c r="BK226" s="231">
        <f>ROUND(I226*H226,2)</f>
        <v>0</v>
      </c>
      <c r="BL226" s="16" t="s">
        <v>392</v>
      </c>
      <c r="BM226" s="230" t="s">
        <v>401</v>
      </c>
    </row>
    <row r="227" s="2" customFormat="1" ht="16.5" customHeight="1">
      <c r="A227" s="37"/>
      <c r="B227" s="38"/>
      <c r="C227" s="218" t="s">
        <v>402</v>
      </c>
      <c r="D227" s="218" t="s">
        <v>125</v>
      </c>
      <c r="E227" s="219" t="s">
        <v>403</v>
      </c>
      <c r="F227" s="220" t="s">
        <v>404</v>
      </c>
      <c r="G227" s="221" t="s">
        <v>391</v>
      </c>
      <c r="H227" s="222">
        <v>1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40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392</v>
      </c>
      <c r="AT227" s="230" t="s">
        <v>125</v>
      </c>
      <c r="AU227" s="230" t="s">
        <v>85</v>
      </c>
      <c r="AY227" s="16" t="s">
        <v>123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83</v>
      </c>
      <c r="BK227" s="231">
        <f>ROUND(I227*H227,2)</f>
        <v>0</v>
      </c>
      <c r="BL227" s="16" t="s">
        <v>392</v>
      </c>
      <c r="BM227" s="230" t="s">
        <v>405</v>
      </c>
    </row>
    <row r="228" s="12" customFormat="1" ht="22.8" customHeight="1">
      <c r="A228" s="12"/>
      <c r="B228" s="202"/>
      <c r="C228" s="203"/>
      <c r="D228" s="204" t="s">
        <v>74</v>
      </c>
      <c r="E228" s="216" t="s">
        <v>406</v>
      </c>
      <c r="F228" s="216" t="s">
        <v>407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P229</f>
        <v>0</v>
      </c>
      <c r="Q228" s="210"/>
      <c r="R228" s="211">
        <f>R229</f>
        <v>0</v>
      </c>
      <c r="S228" s="210"/>
      <c r="T228" s="212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150</v>
      </c>
      <c r="AT228" s="214" t="s">
        <v>74</v>
      </c>
      <c r="AU228" s="214" t="s">
        <v>83</v>
      </c>
      <c r="AY228" s="213" t="s">
        <v>123</v>
      </c>
      <c r="BK228" s="215">
        <f>BK229</f>
        <v>0</v>
      </c>
    </row>
    <row r="229" s="2" customFormat="1" ht="16.5" customHeight="1">
      <c r="A229" s="37"/>
      <c r="B229" s="38"/>
      <c r="C229" s="218" t="s">
        <v>408</v>
      </c>
      <c r="D229" s="218" t="s">
        <v>125</v>
      </c>
      <c r="E229" s="219" t="s">
        <v>409</v>
      </c>
      <c r="F229" s="220" t="s">
        <v>410</v>
      </c>
      <c r="G229" s="221" t="s">
        <v>391</v>
      </c>
      <c r="H229" s="222">
        <v>1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40</v>
      </c>
      <c r="O229" s="90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392</v>
      </c>
      <c r="AT229" s="230" t="s">
        <v>125</v>
      </c>
      <c r="AU229" s="230" t="s">
        <v>85</v>
      </c>
      <c r="AY229" s="16" t="s">
        <v>123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83</v>
      </c>
      <c r="BK229" s="231">
        <f>ROUND(I229*H229,2)</f>
        <v>0</v>
      </c>
      <c r="BL229" s="16" t="s">
        <v>392</v>
      </c>
      <c r="BM229" s="230" t="s">
        <v>411</v>
      </c>
    </row>
    <row r="230" s="12" customFormat="1" ht="22.8" customHeight="1">
      <c r="A230" s="12"/>
      <c r="B230" s="202"/>
      <c r="C230" s="203"/>
      <c r="D230" s="204" t="s">
        <v>74</v>
      </c>
      <c r="E230" s="216" t="s">
        <v>412</v>
      </c>
      <c r="F230" s="216" t="s">
        <v>413</v>
      </c>
      <c r="G230" s="203"/>
      <c r="H230" s="203"/>
      <c r="I230" s="206"/>
      <c r="J230" s="217">
        <f>BK230</f>
        <v>0</v>
      </c>
      <c r="K230" s="203"/>
      <c r="L230" s="208"/>
      <c r="M230" s="209"/>
      <c r="N230" s="210"/>
      <c r="O230" s="210"/>
      <c r="P230" s="211">
        <f>SUM(P231:P232)</f>
        <v>0</v>
      </c>
      <c r="Q230" s="210"/>
      <c r="R230" s="211">
        <f>SUM(R231:R232)</f>
        <v>0</v>
      </c>
      <c r="S230" s="210"/>
      <c r="T230" s="212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150</v>
      </c>
      <c r="AT230" s="214" t="s">
        <v>74</v>
      </c>
      <c r="AU230" s="214" t="s">
        <v>83</v>
      </c>
      <c r="AY230" s="213" t="s">
        <v>123</v>
      </c>
      <c r="BK230" s="215">
        <f>SUM(BK231:BK232)</f>
        <v>0</v>
      </c>
    </row>
    <row r="231" s="2" customFormat="1" ht="16.5" customHeight="1">
      <c r="A231" s="37"/>
      <c r="B231" s="38"/>
      <c r="C231" s="218" t="s">
        <v>414</v>
      </c>
      <c r="D231" s="218" t="s">
        <v>125</v>
      </c>
      <c r="E231" s="219" t="s">
        <v>415</v>
      </c>
      <c r="F231" s="220" t="s">
        <v>416</v>
      </c>
      <c r="G231" s="221" t="s">
        <v>417</v>
      </c>
      <c r="H231" s="222">
        <v>3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40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392</v>
      </c>
      <c r="AT231" s="230" t="s">
        <v>125</v>
      </c>
      <c r="AU231" s="230" t="s">
        <v>85</v>
      </c>
      <c r="AY231" s="16" t="s">
        <v>123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83</v>
      </c>
      <c r="BK231" s="231">
        <f>ROUND(I231*H231,2)</f>
        <v>0</v>
      </c>
      <c r="BL231" s="16" t="s">
        <v>392</v>
      </c>
      <c r="BM231" s="230" t="s">
        <v>418</v>
      </c>
    </row>
    <row r="232" s="2" customFormat="1" ht="24.15" customHeight="1">
      <c r="A232" s="37"/>
      <c r="B232" s="38"/>
      <c r="C232" s="218" t="s">
        <v>419</v>
      </c>
      <c r="D232" s="218" t="s">
        <v>125</v>
      </c>
      <c r="E232" s="219" t="s">
        <v>420</v>
      </c>
      <c r="F232" s="220" t="s">
        <v>421</v>
      </c>
      <c r="G232" s="221" t="s">
        <v>391</v>
      </c>
      <c r="H232" s="222">
        <v>1</v>
      </c>
      <c r="I232" s="223"/>
      <c r="J232" s="224">
        <f>ROUND(I232*H232,2)</f>
        <v>0</v>
      </c>
      <c r="K232" s="225"/>
      <c r="L232" s="43"/>
      <c r="M232" s="226" t="s">
        <v>1</v>
      </c>
      <c r="N232" s="227" t="s">
        <v>40</v>
      </c>
      <c r="O232" s="90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392</v>
      </c>
      <c r="AT232" s="230" t="s">
        <v>125</v>
      </c>
      <c r="AU232" s="230" t="s">
        <v>85</v>
      </c>
      <c r="AY232" s="16" t="s">
        <v>123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83</v>
      </c>
      <c r="BK232" s="231">
        <f>ROUND(I232*H232,2)</f>
        <v>0</v>
      </c>
      <c r="BL232" s="16" t="s">
        <v>392</v>
      </c>
      <c r="BM232" s="230" t="s">
        <v>422</v>
      </c>
    </row>
    <row r="233" s="12" customFormat="1" ht="22.8" customHeight="1">
      <c r="A233" s="12"/>
      <c r="B233" s="202"/>
      <c r="C233" s="203"/>
      <c r="D233" s="204" t="s">
        <v>74</v>
      </c>
      <c r="E233" s="216" t="s">
        <v>423</v>
      </c>
      <c r="F233" s="216" t="s">
        <v>424</v>
      </c>
      <c r="G233" s="203"/>
      <c r="H233" s="203"/>
      <c r="I233" s="206"/>
      <c r="J233" s="217">
        <f>BK233</f>
        <v>0</v>
      </c>
      <c r="K233" s="203"/>
      <c r="L233" s="208"/>
      <c r="M233" s="209"/>
      <c r="N233" s="210"/>
      <c r="O233" s="210"/>
      <c r="P233" s="211">
        <f>P234</f>
        <v>0</v>
      </c>
      <c r="Q233" s="210"/>
      <c r="R233" s="211">
        <f>R234</f>
        <v>0</v>
      </c>
      <c r="S233" s="210"/>
      <c r="T233" s="212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3" t="s">
        <v>150</v>
      </c>
      <c r="AT233" s="214" t="s">
        <v>74</v>
      </c>
      <c r="AU233" s="214" t="s">
        <v>83</v>
      </c>
      <c r="AY233" s="213" t="s">
        <v>123</v>
      </c>
      <c r="BK233" s="215">
        <f>BK234</f>
        <v>0</v>
      </c>
    </row>
    <row r="234" s="2" customFormat="1" ht="24.15" customHeight="1">
      <c r="A234" s="37"/>
      <c r="B234" s="38"/>
      <c r="C234" s="218" t="s">
        <v>425</v>
      </c>
      <c r="D234" s="218" t="s">
        <v>125</v>
      </c>
      <c r="E234" s="219" t="s">
        <v>426</v>
      </c>
      <c r="F234" s="220" t="s">
        <v>427</v>
      </c>
      <c r="G234" s="221" t="s">
        <v>391</v>
      </c>
      <c r="H234" s="222">
        <v>1</v>
      </c>
      <c r="I234" s="223"/>
      <c r="J234" s="224">
        <f>ROUND(I234*H234,2)</f>
        <v>0</v>
      </c>
      <c r="K234" s="225"/>
      <c r="L234" s="43"/>
      <c r="M234" s="266" t="s">
        <v>1</v>
      </c>
      <c r="N234" s="267" t="s">
        <v>40</v>
      </c>
      <c r="O234" s="268"/>
      <c r="P234" s="269">
        <f>O234*H234</f>
        <v>0</v>
      </c>
      <c r="Q234" s="269">
        <v>0</v>
      </c>
      <c r="R234" s="269">
        <f>Q234*H234</f>
        <v>0</v>
      </c>
      <c r="S234" s="269">
        <v>0</v>
      </c>
      <c r="T234" s="27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392</v>
      </c>
      <c r="AT234" s="230" t="s">
        <v>125</v>
      </c>
      <c r="AU234" s="230" t="s">
        <v>85</v>
      </c>
      <c r="AY234" s="16" t="s">
        <v>123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83</v>
      </c>
      <c r="BK234" s="231">
        <f>ROUND(I234*H234,2)</f>
        <v>0</v>
      </c>
      <c r="BL234" s="16" t="s">
        <v>392</v>
      </c>
      <c r="BM234" s="230" t="s">
        <v>428</v>
      </c>
    </row>
    <row r="235" s="2" customFormat="1" ht="6.96" customHeight="1">
      <c r="A235" s="37"/>
      <c r="B235" s="65"/>
      <c r="C235" s="66"/>
      <c r="D235" s="66"/>
      <c r="E235" s="66"/>
      <c r="F235" s="66"/>
      <c r="G235" s="66"/>
      <c r="H235" s="66"/>
      <c r="I235" s="66"/>
      <c r="J235" s="66"/>
      <c r="K235" s="66"/>
      <c r="L235" s="43"/>
      <c r="M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</row>
  </sheetData>
  <sheetProtection sheet="1" autoFilter="0" formatColumns="0" formatRows="0" objects="1" scenarios="1" spinCount="100000" saltValue="Ci+aDp0GwpJQf1x7KfbKlGgJoLGnkYFy01nNUSdUHsyyvYjoC4wrOxOFsOqZ0+Y+rUvCZJp55AntFaLuLedrBA==" hashValue="p43+pqaq5/iCn1vNLiPIwJfcbBXA8cSqWFzYW9bsKADfUvpn/HC2is6Mci0gRG9q2bvmoxUBacf2IoZ4W1qt2Q==" algorithmName="SHA-512" password="CC35"/>
  <autoFilter ref="C126:K23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Revitalizace sídliště v Podhájí, Rumburk I.etapa SO 101 - výstavba kolmých parkovacích míst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429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29. 11. 2021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ROUND((SUM(BE121:BE175)),  2)</f>
        <v>0</v>
      </c>
      <c r="G33" s="37"/>
      <c r="H33" s="37"/>
      <c r="I33" s="154">
        <v>0.20999999999999999</v>
      </c>
      <c r="J33" s="153">
        <f>ROUND(((SUM(BE121:BE175))*I33),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ROUND((SUM(BF121:BF175)),  2)</f>
        <v>0</v>
      </c>
      <c r="G34" s="37"/>
      <c r="H34" s="37"/>
      <c r="I34" s="154">
        <v>0.14999999999999999</v>
      </c>
      <c r="J34" s="153">
        <f>ROUND(((SUM(BF121:BF175))*I34),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ROUND((SUM(BG121:BG175)),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ROUND((SUM(BH121:BH175)),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ROUND((SUM(BI121:BI175)),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Revitalizace sídliště v Podhájí, Rumburk I.etapa SO 101 - výstavba kolmých parkovacích míst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401 - Veřejné osvětlení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Rumburk</v>
      </c>
      <c r="G89" s="39"/>
      <c r="H89" s="39"/>
      <c r="I89" s="31" t="s">
        <v>22</v>
      </c>
      <c r="J89" s="78" t="str">
        <f>IF(J12="","",J12)</f>
        <v>29. 11. 2021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Rumburk</v>
      </c>
      <c r="G91" s="39"/>
      <c r="H91" s="39"/>
      <c r="I91" s="31" t="s">
        <v>30</v>
      </c>
      <c r="J91" s="35" t="str">
        <f>E21</f>
        <v>ProProjekt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ProProjekt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430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431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432</v>
      </c>
      <c r="E99" s="187"/>
      <c r="F99" s="187"/>
      <c r="G99" s="187"/>
      <c r="H99" s="187"/>
      <c r="I99" s="187"/>
      <c r="J99" s="188">
        <f>J139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8"/>
      <c r="C100" s="179"/>
      <c r="D100" s="180" t="s">
        <v>103</v>
      </c>
      <c r="E100" s="181"/>
      <c r="F100" s="181"/>
      <c r="G100" s="181"/>
      <c r="H100" s="181"/>
      <c r="I100" s="181"/>
      <c r="J100" s="182">
        <f>J172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J173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108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9"/>
      <c r="D111" s="39"/>
      <c r="E111" s="173" t="str">
        <f>E7</f>
        <v>Revitalizace sídliště v Podhájí, Rumburk I.etapa SO 101 - výstavba kolmých parkovacích míst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 401 - Veřejné osvětlení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Rumburk</v>
      </c>
      <c r="G115" s="39"/>
      <c r="H115" s="39"/>
      <c r="I115" s="31" t="s">
        <v>22</v>
      </c>
      <c r="J115" s="78" t="str">
        <f>IF(J12="","",J12)</f>
        <v>29. 11. 2021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>Město Rumburk</v>
      </c>
      <c r="G117" s="39"/>
      <c r="H117" s="39"/>
      <c r="I117" s="31" t="s">
        <v>30</v>
      </c>
      <c r="J117" s="35" t="str">
        <f>E21</f>
        <v>ProProjekt s.r.o.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33</v>
      </c>
      <c r="J118" s="35" t="str">
        <f>E24</f>
        <v>ProProjekt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0"/>
      <c r="B120" s="191"/>
      <c r="C120" s="192" t="s">
        <v>109</v>
      </c>
      <c r="D120" s="193" t="s">
        <v>60</v>
      </c>
      <c r="E120" s="193" t="s">
        <v>56</v>
      </c>
      <c r="F120" s="193" t="s">
        <v>57</v>
      </c>
      <c r="G120" s="193" t="s">
        <v>110</v>
      </c>
      <c r="H120" s="193" t="s">
        <v>111</v>
      </c>
      <c r="I120" s="193" t="s">
        <v>112</v>
      </c>
      <c r="J120" s="194" t="s">
        <v>94</v>
      </c>
      <c r="K120" s="195" t="s">
        <v>113</v>
      </c>
      <c r="L120" s="196"/>
      <c r="M120" s="99" t="s">
        <v>1</v>
      </c>
      <c r="N120" s="100" t="s">
        <v>39</v>
      </c>
      <c r="O120" s="100" t="s">
        <v>114</v>
      </c>
      <c r="P120" s="100" t="s">
        <v>115</v>
      </c>
      <c r="Q120" s="100" t="s">
        <v>116</v>
      </c>
      <c r="R120" s="100" t="s">
        <v>117</v>
      </c>
      <c r="S120" s="100" t="s">
        <v>118</v>
      </c>
      <c r="T120" s="101" t="s">
        <v>119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7"/>
      <c r="B121" s="38"/>
      <c r="C121" s="106" t="s">
        <v>120</v>
      </c>
      <c r="D121" s="39"/>
      <c r="E121" s="39"/>
      <c r="F121" s="39"/>
      <c r="G121" s="39"/>
      <c r="H121" s="39"/>
      <c r="I121" s="39"/>
      <c r="J121" s="197">
        <f>BK121</f>
        <v>0</v>
      </c>
      <c r="K121" s="39"/>
      <c r="L121" s="43"/>
      <c r="M121" s="102"/>
      <c r="N121" s="198"/>
      <c r="O121" s="103"/>
      <c r="P121" s="199">
        <f>P122+P172</f>
        <v>0</v>
      </c>
      <c r="Q121" s="103"/>
      <c r="R121" s="199">
        <f>R122+R172</f>
        <v>5.3803043700000011</v>
      </c>
      <c r="S121" s="103"/>
      <c r="T121" s="200">
        <f>T122+T172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74</v>
      </c>
      <c r="AU121" s="16" t="s">
        <v>96</v>
      </c>
      <c r="BK121" s="201">
        <f>BK122+BK172</f>
        <v>0</v>
      </c>
    </row>
    <row r="122" s="12" customFormat="1" ht="25.92" customHeight="1">
      <c r="A122" s="12"/>
      <c r="B122" s="202"/>
      <c r="C122" s="203"/>
      <c r="D122" s="204" t="s">
        <v>74</v>
      </c>
      <c r="E122" s="205" t="s">
        <v>193</v>
      </c>
      <c r="F122" s="205" t="s">
        <v>433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P123+P139</f>
        <v>0</v>
      </c>
      <c r="Q122" s="210"/>
      <c r="R122" s="211">
        <f>R123+R139</f>
        <v>5.3803043700000011</v>
      </c>
      <c r="S122" s="210"/>
      <c r="T122" s="212">
        <f>T123+T139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135</v>
      </c>
      <c r="AT122" s="214" t="s">
        <v>74</v>
      </c>
      <c r="AU122" s="214" t="s">
        <v>75</v>
      </c>
      <c r="AY122" s="213" t="s">
        <v>123</v>
      </c>
      <c r="BK122" s="215">
        <f>BK123+BK139</f>
        <v>0</v>
      </c>
    </row>
    <row r="123" s="12" customFormat="1" ht="22.8" customHeight="1">
      <c r="A123" s="12"/>
      <c r="B123" s="202"/>
      <c r="C123" s="203"/>
      <c r="D123" s="204" t="s">
        <v>74</v>
      </c>
      <c r="E123" s="216" t="s">
        <v>434</v>
      </c>
      <c r="F123" s="216" t="s">
        <v>435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SUM(P124:P138)</f>
        <v>0</v>
      </c>
      <c r="Q123" s="210"/>
      <c r="R123" s="211">
        <f>SUM(R124:R138)</f>
        <v>0.17281131999999999</v>
      </c>
      <c r="S123" s="210"/>
      <c r="T123" s="212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135</v>
      </c>
      <c r="AT123" s="214" t="s">
        <v>74</v>
      </c>
      <c r="AU123" s="214" t="s">
        <v>83</v>
      </c>
      <c r="AY123" s="213" t="s">
        <v>123</v>
      </c>
      <c r="BK123" s="215">
        <f>SUM(BK124:BK138)</f>
        <v>0</v>
      </c>
    </row>
    <row r="124" s="2" customFormat="1" ht="24.15" customHeight="1">
      <c r="A124" s="37"/>
      <c r="B124" s="38"/>
      <c r="C124" s="218" t="s">
        <v>83</v>
      </c>
      <c r="D124" s="218" t="s">
        <v>125</v>
      </c>
      <c r="E124" s="219" t="s">
        <v>436</v>
      </c>
      <c r="F124" s="220" t="s">
        <v>437</v>
      </c>
      <c r="G124" s="221" t="s">
        <v>302</v>
      </c>
      <c r="H124" s="222">
        <v>4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40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438</v>
      </c>
      <c r="AT124" s="230" t="s">
        <v>125</v>
      </c>
      <c r="AU124" s="230" t="s">
        <v>85</v>
      </c>
      <c r="AY124" s="16" t="s">
        <v>123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438</v>
      </c>
      <c r="BM124" s="230" t="s">
        <v>439</v>
      </c>
    </row>
    <row r="125" s="2" customFormat="1" ht="24.15" customHeight="1">
      <c r="A125" s="37"/>
      <c r="B125" s="38"/>
      <c r="C125" s="218" t="s">
        <v>85</v>
      </c>
      <c r="D125" s="218" t="s">
        <v>125</v>
      </c>
      <c r="E125" s="219" t="s">
        <v>440</v>
      </c>
      <c r="F125" s="220" t="s">
        <v>441</v>
      </c>
      <c r="G125" s="221" t="s">
        <v>302</v>
      </c>
      <c r="H125" s="222">
        <v>4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438</v>
      </c>
      <c r="AT125" s="230" t="s">
        <v>125</v>
      </c>
      <c r="AU125" s="230" t="s">
        <v>85</v>
      </c>
      <c r="AY125" s="16" t="s">
        <v>123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438</v>
      </c>
      <c r="BM125" s="230" t="s">
        <v>442</v>
      </c>
    </row>
    <row r="126" s="2" customFormat="1" ht="16.5" customHeight="1">
      <c r="A126" s="37"/>
      <c r="B126" s="38"/>
      <c r="C126" s="255" t="s">
        <v>135</v>
      </c>
      <c r="D126" s="255" t="s">
        <v>193</v>
      </c>
      <c r="E126" s="256" t="s">
        <v>443</v>
      </c>
      <c r="F126" s="257" t="s">
        <v>444</v>
      </c>
      <c r="G126" s="258" t="s">
        <v>302</v>
      </c>
      <c r="H126" s="259">
        <v>4</v>
      </c>
      <c r="I126" s="260"/>
      <c r="J126" s="261">
        <f>ROUND(I126*H126,2)</f>
        <v>0</v>
      </c>
      <c r="K126" s="262"/>
      <c r="L126" s="263"/>
      <c r="M126" s="264" t="s">
        <v>1</v>
      </c>
      <c r="N126" s="265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445</v>
      </c>
      <c r="AT126" s="230" t="s">
        <v>193</v>
      </c>
      <c r="AU126" s="230" t="s">
        <v>85</v>
      </c>
      <c r="AY126" s="16" t="s">
        <v>123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445</v>
      </c>
      <c r="BM126" s="230" t="s">
        <v>446</v>
      </c>
    </row>
    <row r="127" s="2" customFormat="1" ht="37.8" customHeight="1">
      <c r="A127" s="37"/>
      <c r="B127" s="38"/>
      <c r="C127" s="218" t="s">
        <v>129</v>
      </c>
      <c r="D127" s="218" t="s">
        <v>125</v>
      </c>
      <c r="E127" s="219" t="s">
        <v>447</v>
      </c>
      <c r="F127" s="220" t="s">
        <v>448</v>
      </c>
      <c r="G127" s="221" t="s">
        <v>133</v>
      </c>
      <c r="H127" s="222">
        <v>94.917000000000002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438</v>
      </c>
      <c r="AT127" s="230" t="s">
        <v>125</v>
      </c>
      <c r="AU127" s="230" t="s">
        <v>85</v>
      </c>
      <c r="AY127" s="16" t="s">
        <v>123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438</v>
      </c>
      <c r="BM127" s="230" t="s">
        <v>449</v>
      </c>
    </row>
    <row r="128" s="2" customFormat="1" ht="16.5" customHeight="1">
      <c r="A128" s="37"/>
      <c r="B128" s="38"/>
      <c r="C128" s="255" t="s">
        <v>150</v>
      </c>
      <c r="D128" s="255" t="s">
        <v>193</v>
      </c>
      <c r="E128" s="256" t="s">
        <v>450</v>
      </c>
      <c r="F128" s="257" t="s">
        <v>451</v>
      </c>
      <c r="G128" s="258" t="s">
        <v>231</v>
      </c>
      <c r="H128" s="259">
        <v>99.662999999999997</v>
      </c>
      <c r="I128" s="260"/>
      <c r="J128" s="261">
        <f>ROUND(I128*H128,2)</f>
        <v>0</v>
      </c>
      <c r="K128" s="262"/>
      <c r="L128" s="263"/>
      <c r="M128" s="264" t="s">
        <v>1</v>
      </c>
      <c r="N128" s="265" t="s">
        <v>40</v>
      </c>
      <c r="O128" s="90"/>
      <c r="P128" s="228">
        <f>O128*H128</f>
        <v>0</v>
      </c>
      <c r="Q128" s="228">
        <v>0.001</v>
      </c>
      <c r="R128" s="228">
        <f>Q128*H128</f>
        <v>0.099663000000000002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452</v>
      </c>
      <c r="AT128" s="230" t="s">
        <v>193</v>
      </c>
      <c r="AU128" s="230" t="s">
        <v>85</v>
      </c>
      <c r="AY128" s="16" t="s">
        <v>123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438</v>
      </c>
      <c r="BM128" s="230" t="s">
        <v>453</v>
      </c>
    </row>
    <row r="129" s="13" customFormat="1">
      <c r="A129" s="13"/>
      <c r="B129" s="232"/>
      <c r="C129" s="233"/>
      <c r="D129" s="234" t="s">
        <v>139</v>
      </c>
      <c r="E129" s="235" t="s">
        <v>1</v>
      </c>
      <c r="F129" s="236" t="s">
        <v>454</v>
      </c>
      <c r="G129" s="233"/>
      <c r="H129" s="237">
        <v>99.662999999999997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139</v>
      </c>
      <c r="AU129" s="243" t="s">
        <v>85</v>
      </c>
      <c r="AV129" s="13" t="s">
        <v>85</v>
      </c>
      <c r="AW129" s="13" t="s">
        <v>32</v>
      </c>
      <c r="AX129" s="13" t="s">
        <v>83</v>
      </c>
      <c r="AY129" s="243" t="s">
        <v>123</v>
      </c>
    </row>
    <row r="130" s="2" customFormat="1" ht="24.15" customHeight="1">
      <c r="A130" s="37"/>
      <c r="B130" s="38"/>
      <c r="C130" s="255" t="s">
        <v>156</v>
      </c>
      <c r="D130" s="255" t="s">
        <v>193</v>
      </c>
      <c r="E130" s="256" t="s">
        <v>455</v>
      </c>
      <c r="F130" s="257" t="s">
        <v>456</v>
      </c>
      <c r="G130" s="258" t="s">
        <v>302</v>
      </c>
      <c r="H130" s="259">
        <v>5</v>
      </c>
      <c r="I130" s="260"/>
      <c r="J130" s="261">
        <f>ROUND(I130*H130,2)</f>
        <v>0</v>
      </c>
      <c r="K130" s="262"/>
      <c r="L130" s="263"/>
      <c r="M130" s="264" t="s">
        <v>1</v>
      </c>
      <c r="N130" s="265" t="s">
        <v>40</v>
      </c>
      <c r="O130" s="90"/>
      <c r="P130" s="228">
        <f>O130*H130</f>
        <v>0</v>
      </c>
      <c r="Q130" s="228">
        <v>0.00025999999999999998</v>
      </c>
      <c r="R130" s="228">
        <f>Q130*H130</f>
        <v>0.0012999999999999999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452</v>
      </c>
      <c r="AT130" s="230" t="s">
        <v>193</v>
      </c>
      <c r="AU130" s="230" t="s">
        <v>85</v>
      </c>
      <c r="AY130" s="16" t="s">
        <v>123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438</v>
      </c>
      <c r="BM130" s="230" t="s">
        <v>457</v>
      </c>
    </row>
    <row r="131" s="2" customFormat="1" ht="44.25" customHeight="1">
      <c r="A131" s="37"/>
      <c r="B131" s="38"/>
      <c r="C131" s="218" t="s">
        <v>160</v>
      </c>
      <c r="D131" s="218" t="s">
        <v>125</v>
      </c>
      <c r="E131" s="219" t="s">
        <v>458</v>
      </c>
      <c r="F131" s="220" t="s">
        <v>459</v>
      </c>
      <c r="G131" s="221" t="s">
        <v>133</v>
      </c>
      <c r="H131" s="222">
        <v>106.917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40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438</v>
      </c>
      <c r="AT131" s="230" t="s">
        <v>125</v>
      </c>
      <c r="AU131" s="230" t="s">
        <v>85</v>
      </c>
      <c r="AY131" s="16" t="s">
        <v>123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438</v>
      </c>
      <c r="BM131" s="230" t="s">
        <v>460</v>
      </c>
    </row>
    <row r="132" s="13" customFormat="1">
      <c r="A132" s="13"/>
      <c r="B132" s="232"/>
      <c r="C132" s="233"/>
      <c r="D132" s="234" t="s">
        <v>139</v>
      </c>
      <c r="E132" s="235" t="s">
        <v>1</v>
      </c>
      <c r="F132" s="236" t="s">
        <v>461</v>
      </c>
      <c r="G132" s="233"/>
      <c r="H132" s="237">
        <v>106.917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139</v>
      </c>
      <c r="AU132" s="243" t="s">
        <v>85</v>
      </c>
      <c r="AV132" s="13" t="s">
        <v>85</v>
      </c>
      <c r="AW132" s="13" t="s">
        <v>32</v>
      </c>
      <c r="AX132" s="13" t="s">
        <v>83</v>
      </c>
      <c r="AY132" s="243" t="s">
        <v>123</v>
      </c>
    </row>
    <row r="133" s="2" customFormat="1" ht="24.15" customHeight="1">
      <c r="A133" s="37"/>
      <c r="B133" s="38"/>
      <c r="C133" s="255" t="s">
        <v>164</v>
      </c>
      <c r="D133" s="255" t="s">
        <v>193</v>
      </c>
      <c r="E133" s="256" t="s">
        <v>462</v>
      </c>
      <c r="F133" s="257" t="s">
        <v>463</v>
      </c>
      <c r="G133" s="258" t="s">
        <v>133</v>
      </c>
      <c r="H133" s="259">
        <v>112.26300000000001</v>
      </c>
      <c r="I133" s="260"/>
      <c r="J133" s="261">
        <f>ROUND(I133*H133,2)</f>
        <v>0</v>
      </c>
      <c r="K133" s="262"/>
      <c r="L133" s="263"/>
      <c r="M133" s="264" t="s">
        <v>1</v>
      </c>
      <c r="N133" s="265" t="s">
        <v>40</v>
      </c>
      <c r="O133" s="90"/>
      <c r="P133" s="228">
        <f>O133*H133</f>
        <v>0</v>
      </c>
      <c r="Q133" s="228">
        <v>0.00064000000000000005</v>
      </c>
      <c r="R133" s="228">
        <f>Q133*H133</f>
        <v>0.071848320000000007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445</v>
      </c>
      <c r="AT133" s="230" t="s">
        <v>193</v>
      </c>
      <c r="AU133" s="230" t="s">
        <v>85</v>
      </c>
      <c r="AY133" s="16" t="s">
        <v>123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445</v>
      </c>
      <c r="BM133" s="230" t="s">
        <v>464</v>
      </c>
    </row>
    <row r="134" s="13" customFormat="1">
      <c r="A134" s="13"/>
      <c r="B134" s="232"/>
      <c r="C134" s="233"/>
      <c r="D134" s="234" t="s">
        <v>139</v>
      </c>
      <c r="E134" s="235" t="s">
        <v>1</v>
      </c>
      <c r="F134" s="236" t="s">
        <v>465</v>
      </c>
      <c r="G134" s="233"/>
      <c r="H134" s="237">
        <v>106.917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139</v>
      </c>
      <c r="AU134" s="243" t="s">
        <v>85</v>
      </c>
      <c r="AV134" s="13" t="s">
        <v>85</v>
      </c>
      <c r="AW134" s="13" t="s">
        <v>32</v>
      </c>
      <c r="AX134" s="13" t="s">
        <v>83</v>
      </c>
      <c r="AY134" s="243" t="s">
        <v>123</v>
      </c>
    </row>
    <row r="135" s="13" customFormat="1">
      <c r="A135" s="13"/>
      <c r="B135" s="232"/>
      <c r="C135" s="233"/>
      <c r="D135" s="234" t="s">
        <v>139</v>
      </c>
      <c r="E135" s="233"/>
      <c r="F135" s="236" t="s">
        <v>466</v>
      </c>
      <c r="G135" s="233"/>
      <c r="H135" s="237">
        <v>112.26300000000001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139</v>
      </c>
      <c r="AU135" s="243" t="s">
        <v>85</v>
      </c>
      <c r="AV135" s="13" t="s">
        <v>85</v>
      </c>
      <c r="AW135" s="13" t="s">
        <v>4</v>
      </c>
      <c r="AX135" s="13" t="s">
        <v>83</v>
      </c>
      <c r="AY135" s="243" t="s">
        <v>123</v>
      </c>
    </row>
    <row r="136" s="2" customFormat="1" ht="33" customHeight="1">
      <c r="A136" s="37"/>
      <c r="B136" s="38"/>
      <c r="C136" s="218" t="s">
        <v>168</v>
      </c>
      <c r="D136" s="218" t="s">
        <v>125</v>
      </c>
      <c r="E136" s="219" t="s">
        <v>467</v>
      </c>
      <c r="F136" s="220" t="s">
        <v>468</v>
      </c>
      <c r="G136" s="221" t="s">
        <v>302</v>
      </c>
      <c r="H136" s="222">
        <v>1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40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438</v>
      </c>
      <c r="AT136" s="230" t="s">
        <v>125</v>
      </c>
      <c r="AU136" s="230" t="s">
        <v>85</v>
      </c>
      <c r="AY136" s="16" t="s">
        <v>123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438</v>
      </c>
      <c r="BM136" s="230" t="s">
        <v>469</v>
      </c>
    </row>
    <row r="137" s="2" customFormat="1" ht="24.15" customHeight="1">
      <c r="A137" s="37"/>
      <c r="B137" s="38"/>
      <c r="C137" s="218" t="s">
        <v>172</v>
      </c>
      <c r="D137" s="218" t="s">
        <v>125</v>
      </c>
      <c r="E137" s="219" t="s">
        <v>470</v>
      </c>
      <c r="F137" s="220" t="s">
        <v>471</v>
      </c>
      <c r="G137" s="221" t="s">
        <v>302</v>
      </c>
      <c r="H137" s="222">
        <v>4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438</v>
      </c>
      <c r="AT137" s="230" t="s">
        <v>125</v>
      </c>
      <c r="AU137" s="230" t="s">
        <v>85</v>
      </c>
      <c r="AY137" s="16" t="s">
        <v>123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438</v>
      </c>
      <c r="BM137" s="230" t="s">
        <v>472</v>
      </c>
    </row>
    <row r="138" s="2" customFormat="1" ht="24.15" customHeight="1">
      <c r="A138" s="37"/>
      <c r="B138" s="38"/>
      <c r="C138" s="218" t="s">
        <v>177</v>
      </c>
      <c r="D138" s="218" t="s">
        <v>125</v>
      </c>
      <c r="E138" s="219" t="s">
        <v>473</v>
      </c>
      <c r="F138" s="220" t="s">
        <v>474</v>
      </c>
      <c r="G138" s="221" t="s">
        <v>302</v>
      </c>
      <c r="H138" s="222">
        <v>4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438</v>
      </c>
      <c r="AT138" s="230" t="s">
        <v>125</v>
      </c>
      <c r="AU138" s="230" t="s">
        <v>85</v>
      </c>
      <c r="AY138" s="16" t="s">
        <v>123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83</v>
      </c>
      <c r="BK138" s="231">
        <f>ROUND(I138*H138,2)</f>
        <v>0</v>
      </c>
      <c r="BL138" s="16" t="s">
        <v>438</v>
      </c>
      <c r="BM138" s="230" t="s">
        <v>475</v>
      </c>
    </row>
    <row r="139" s="12" customFormat="1" ht="22.8" customHeight="1">
      <c r="A139" s="12"/>
      <c r="B139" s="202"/>
      <c r="C139" s="203"/>
      <c r="D139" s="204" t="s">
        <v>74</v>
      </c>
      <c r="E139" s="216" t="s">
        <v>476</v>
      </c>
      <c r="F139" s="216" t="s">
        <v>477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SUM(P140:P171)</f>
        <v>0</v>
      </c>
      <c r="Q139" s="210"/>
      <c r="R139" s="211">
        <f>SUM(R140:R171)</f>
        <v>5.207493050000001</v>
      </c>
      <c r="S139" s="210"/>
      <c r="T139" s="212">
        <f>SUM(T140:T171)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135</v>
      </c>
      <c r="AT139" s="214" t="s">
        <v>74</v>
      </c>
      <c r="AU139" s="214" t="s">
        <v>83</v>
      </c>
      <c r="AY139" s="213" t="s">
        <v>123</v>
      </c>
      <c r="BK139" s="215">
        <f>SUM(BK140:BK171)</f>
        <v>0</v>
      </c>
    </row>
    <row r="140" s="2" customFormat="1" ht="24.15" customHeight="1">
      <c r="A140" s="37"/>
      <c r="B140" s="38"/>
      <c r="C140" s="218" t="s">
        <v>181</v>
      </c>
      <c r="D140" s="218" t="s">
        <v>125</v>
      </c>
      <c r="E140" s="219" t="s">
        <v>478</v>
      </c>
      <c r="F140" s="220" t="s">
        <v>479</v>
      </c>
      <c r="G140" s="221" t="s">
        <v>480</v>
      </c>
      <c r="H140" s="222">
        <v>0.107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40</v>
      </c>
      <c r="O140" s="90"/>
      <c r="P140" s="228">
        <f>O140*H140</f>
        <v>0</v>
      </c>
      <c r="Q140" s="228">
        <v>0.0088000000000000005</v>
      </c>
      <c r="R140" s="228">
        <f>Q140*H140</f>
        <v>0.00094160000000000001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438</v>
      </c>
      <c r="AT140" s="230" t="s">
        <v>125</v>
      </c>
      <c r="AU140" s="230" t="s">
        <v>85</v>
      </c>
      <c r="AY140" s="16" t="s">
        <v>123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83</v>
      </c>
      <c r="BK140" s="231">
        <f>ROUND(I140*H140,2)</f>
        <v>0</v>
      </c>
      <c r="BL140" s="16" t="s">
        <v>438</v>
      </c>
      <c r="BM140" s="230" t="s">
        <v>481</v>
      </c>
    </row>
    <row r="141" s="2" customFormat="1" ht="24.15" customHeight="1">
      <c r="A141" s="37"/>
      <c r="B141" s="38"/>
      <c r="C141" s="218" t="s">
        <v>185</v>
      </c>
      <c r="D141" s="218" t="s">
        <v>125</v>
      </c>
      <c r="E141" s="219" t="s">
        <v>482</v>
      </c>
      <c r="F141" s="220" t="s">
        <v>483</v>
      </c>
      <c r="G141" s="221" t="s">
        <v>128</v>
      </c>
      <c r="H141" s="222">
        <v>47.459000000000003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40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438</v>
      </c>
      <c r="AT141" s="230" t="s">
        <v>125</v>
      </c>
      <c r="AU141" s="230" t="s">
        <v>85</v>
      </c>
      <c r="AY141" s="16" t="s">
        <v>123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438</v>
      </c>
      <c r="BM141" s="230" t="s">
        <v>484</v>
      </c>
    </row>
    <row r="142" s="13" customFormat="1">
      <c r="A142" s="13"/>
      <c r="B142" s="232"/>
      <c r="C142" s="233"/>
      <c r="D142" s="234" t="s">
        <v>139</v>
      </c>
      <c r="E142" s="235" t="s">
        <v>1</v>
      </c>
      <c r="F142" s="236" t="s">
        <v>485</v>
      </c>
      <c r="G142" s="233"/>
      <c r="H142" s="237">
        <v>47.459000000000003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139</v>
      </c>
      <c r="AU142" s="243" t="s">
        <v>85</v>
      </c>
      <c r="AV142" s="13" t="s">
        <v>85</v>
      </c>
      <c r="AW142" s="13" t="s">
        <v>32</v>
      </c>
      <c r="AX142" s="13" t="s">
        <v>83</v>
      </c>
      <c r="AY142" s="243" t="s">
        <v>123</v>
      </c>
    </row>
    <row r="143" s="2" customFormat="1" ht="24.15" customHeight="1">
      <c r="A143" s="37"/>
      <c r="B143" s="38"/>
      <c r="C143" s="218" t="s">
        <v>189</v>
      </c>
      <c r="D143" s="218" t="s">
        <v>125</v>
      </c>
      <c r="E143" s="219" t="s">
        <v>486</v>
      </c>
      <c r="F143" s="220" t="s">
        <v>487</v>
      </c>
      <c r="G143" s="221" t="s">
        <v>145</v>
      </c>
      <c r="H143" s="222">
        <v>1.7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438</v>
      </c>
      <c r="AT143" s="230" t="s">
        <v>125</v>
      </c>
      <c r="AU143" s="230" t="s">
        <v>85</v>
      </c>
      <c r="AY143" s="16" t="s">
        <v>123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83</v>
      </c>
      <c r="BK143" s="231">
        <f>ROUND(I143*H143,2)</f>
        <v>0</v>
      </c>
      <c r="BL143" s="16" t="s">
        <v>438</v>
      </c>
      <c r="BM143" s="230" t="s">
        <v>488</v>
      </c>
    </row>
    <row r="144" s="13" customFormat="1">
      <c r="A144" s="13"/>
      <c r="B144" s="232"/>
      <c r="C144" s="233"/>
      <c r="D144" s="234" t="s">
        <v>139</v>
      </c>
      <c r="E144" s="235" t="s">
        <v>1</v>
      </c>
      <c r="F144" s="236" t="s">
        <v>489</v>
      </c>
      <c r="G144" s="233"/>
      <c r="H144" s="237">
        <v>1.7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139</v>
      </c>
      <c r="AU144" s="243" t="s">
        <v>85</v>
      </c>
      <c r="AV144" s="13" t="s">
        <v>85</v>
      </c>
      <c r="AW144" s="13" t="s">
        <v>32</v>
      </c>
      <c r="AX144" s="13" t="s">
        <v>83</v>
      </c>
      <c r="AY144" s="243" t="s">
        <v>123</v>
      </c>
    </row>
    <row r="145" s="2" customFormat="1" ht="24.15" customHeight="1">
      <c r="A145" s="37"/>
      <c r="B145" s="38"/>
      <c r="C145" s="218" t="s">
        <v>8</v>
      </c>
      <c r="D145" s="218" t="s">
        <v>125</v>
      </c>
      <c r="E145" s="219" t="s">
        <v>490</v>
      </c>
      <c r="F145" s="220" t="s">
        <v>491</v>
      </c>
      <c r="G145" s="221" t="s">
        <v>133</v>
      </c>
      <c r="H145" s="222">
        <v>10.710000000000001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438</v>
      </c>
      <c r="AT145" s="230" t="s">
        <v>125</v>
      </c>
      <c r="AU145" s="230" t="s">
        <v>85</v>
      </c>
      <c r="AY145" s="16" t="s">
        <v>123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438</v>
      </c>
      <c r="BM145" s="230" t="s">
        <v>492</v>
      </c>
    </row>
    <row r="146" s="13" customFormat="1">
      <c r="A146" s="13"/>
      <c r="B146" s="232"/>
      <c r="C146" s="233"/>
      <c r="D146" s="234" t="s">
        <v>139</v>
      </c>
      <c r="E146" s="235" t="s">
        <v>1</v>
      </c>
      <c r="F146" s="236" t="s">
        <v>493</v>
      </c>
      <c r="G146" s="233"/>
      <c r="H146" s="237">
        <v>10.710000000000001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139</v>
      </c>
      <c r="AU146" s="243" t="s">
        <v>85</v>
      </c>
      <c r="AV146" s="13" t="s">
        <v>85</v>
      </c>
      <c r="AW146" s="13" t="s">
        <v>32</v>
      </c>
      <c r="AX146" s="13" t="s">
        <v>83</v>
      </c>
      <c r="AY146" s="243" t="s">
        <v>123</v>
      </c>
    </row>
    <row r="147" s="2" customFormat="1" ht="24.15" customHeight="1">
      <c r="A147" s="37"/>
      <c r="B147" s="38"/>
      <c r="C147" s="218" t="s">
        <v>199</v>
      </c>
      <c r="D147" s="218" t="s">
        <v>125</v>
      </c>
      <c r="E147" s="219" t="s">
        <v>494</v>
      </c>
      <c r="F147" s="220" t="s">
        <v>495</v>
      </c>
      <c r="G147" s="221" t="s">
        <v>133</v>
      </c>
      <c r="H147" s="222">
        <v>84.206999999999994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438</v>
      </c>
      <c r="AT147" s="230" t="s">
        <v>125</v>
      </c>
      <c r="AU147" s="230" t="s">
        <v>85</v>
      </c>
      <c r="AY147" s="16" t="s">
        <v>123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438</v>
      </c>
      <c r="BM147" s="230" t="s">
        <v>496</v>
      </c>
    </row>
    <row r="148" s="2" customFormat="1" ht="37.8" customHeight="1">
      <c r="A148" s="37"/>
      <c r="B148" s="38"/>
      <c r="C148" s="218" t="s">
        <v>203</v>
      </c>
      <c r="D148" s="218" t="s">
        <v>125</v>
      </c>
      <c r="E148" s="219" t="s">
        <v>497</v>
      </c>
      <c r="F148" s="220" t="s">
        <v>498</v>
      </c>
      <c r="G148" s="221" t="s">
        <v>145</v>
      </c>
      <c r="H148" s="222">
        <v>6.9199999999999999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438</v>
      </c>
      <c r="AT148" s="230" t="s">
        <v>125</v>
      </c>
      <c r="AU148" s="230" t="s">
        <v>85</v>
      </c>
      <c r="AY148" s="16" t="s">
        <v>123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83</v>
      </c>
      <c r="BK148" s="231">
        <f>ROUND(I148*H148,2)</f>
        <v>0</v>
      </c>
      <c r="BL148" s="16" t="s">
        <v>438</v>
      </c>
      <c r="BM148" s="230" t="s">
        <v>499</v>
      </c>
    </row>
    <row r="149" s="13" customFormat="1">
      <c r="A149" s="13"/>
      <c r="B149" s="232"/>
      <c r="C149" s="233"/>
      <c r="D149" s="234" t="s">
        <v>139</v>
      </c>
      <c r="E149" s="235" t="s">
        <v>1</v>
      </c>
      <c r="F149" s="236" t="s">
        <v>500</v>
      </c>
      <c r="G149" s="233"/>
      <c r="H149" s="237">
        <v>0.47399999999999998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139</v>
      </c>
      <c r="AU149" s="243" t="s">
        <v>85</v>
      </c>
      <c r="AV149" s="13" t="s">
        <v>85</v>
      </c>
      <c r="AW149" s="13" t="s">
        <v>32</v>
      </c>
      <c r="AX149" s="13" t="s">
        <v>75</v>
      </c>
      <c r="AY149" s="243" t="s">
        <v>123</v>
      </c>
    </row>
    <row r="150" s="13" customFormat="1">
      <c r="A150" s="13"/>
      <c r="B150" s="232"/>
      <c r="C150" s="233"/>
      <c r="D150" s="234" t="s">
        <v>139</v>
      </c>
      <c r="E150" s="235" t="s">
        <v>1</v>
      </c>
      <c r="F150" s="236" t="s">
        <v>501</v>
      </c>
      <c r="G150" s="233"/>
      <c r="H150" s="237">
        <v>4.7460000000000004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139</v>
      </c>
      <c r="AU150" s="243" t="s">
        <v>85</v>
      </c>
      <c r="AV150" s="13" t="s">
        <v>85</v>
      </c>
      <c r="AW150" s="13" t="s">
        <v>32</v>
      </c>
      <c r="AX150" s="13" t="s">
        <v>75</v>
      </c>
      <c r="AY150" s="243" t="s">
        <v>123</v>
      </c>
    </row>
    <row r="151" s="13" customFormat="1">
      <c r="A151" s="13"/>
      <c r="B151" s="232"/>
      <c r="C151" s="233"/>
      <c r="D151" s="234" t="s">
        <v>139</v>
      </c>
      <c r="E151" s="235" t="s">
        <v>1</v>
      </c>
      <c r="F151" s="236" t="s">
        <v>502</v>
      </c>
      <c r="G151" s="233"/>
      <c r="H151" s="237">
        <v>1.7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139</v>
      </c>
      <c r="AU151" s="243" t="s">
        <v>85</v>
      </c>
      <c r="AV151" s="13" t="s">
        <v>85</v>
      </c>
      <c r="AW151" s="13" t="s">
        <v>32</v>
      </c>
      <c r="AX151" s="13" t="s">
        <v>75</v>
      </c>
      <c r="AY151" s="243" t="s">
        <v>123</v>
      </c>
    </row>
    <row r="152" s="14" customFormat="1">
      <c r="A152" s="14"/>
      <c r="B152" s="244"/>
      <c r="C152" s="245"/>
      <c r="D152" s="234" t="s">
        <v>139</v>
      </c>
      <c r="E152" s="246" t="s">
        <v>1</v>
      </c>
      <c r="F152" s="247" t="s">
        <v>142</v>
      </c>
      <c r="G152" s="245"/>
      <c r="H152" s="248">
        <v>6.9200000000000008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139</v>
      </c>
      <c r="AU152" s="254" t="s">
        <v>85</v>
      </c>
      <c r="AV152" s="14" t="s">
        <v>129</v>
      </c>
      <c r="AW152" s="14" t="s">
        <v>32</v>
      </c>
      <c r="AX152" s="14" t="s">
        <v>83</v>
      </c>
      <c r="AY152" s="254" t="s">
        <v>123</v>
      </c>
    </row>
    <row r="153" s="2" customFormat="1" ht="37.8" customHeight="1">
      <c r="A153" s="37"/>
      <c r="B153" s="38"/>
      <c r="C153" s="218" t="s">
        <v>208</v>
      </c>
      <c r="D153" s="218" t="s">
        <v>125</v>
      </c>
      <c r="E153" s="219" t="s">
        <v>503</v>
      </c>
      <c r="F153" s="220" t="s">
        <v>504</v>
      </c>
      <c r="G153" s="221" t="s">
        <v>145</v>
      </c>
      <c r="H153" s="222">
        <v>276.80000000000001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40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438</v>
      </c>
      <c r="AT153" s="230" t="s">
        <v>125</v>
      </c>
      <c r="AU153" s="230" t="s">
        <v>85</v>
      </c>
      <c r="AY153" s="16" t="s">
        <v>123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83</v>
      </c>
      <c r="BK153" s="231">
        <f>ROUND(I153*H153,2)</f>
        <v>0</v>
      </c>
      <c r="BL153" s="16" t="s">
        <v>438</v>
      </c>
      <c r="BM153" s="230" t="s">
        <v>505</v>
      </c>
    </row>
    <row r="154" s="13" customFormat="1">
      <c r="A154" s="13"/>
      <c r="B154" s="232"/>
      <c r="C154" s="233"/>
      <c r="D154" s="234" t="s">
        <v>139</v>
      </c>
      <c r="E154" s="235" t="s">
        <v>1</v>
      </c>
      <c r="F154" s="236" t="s">
        <v>506</v>
      </c>
      <c r="G154" s="233"/>
      <c r="H154" s="237">
        <v>276.80000000000001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139</v>
      </c>
      <c r="AU154" s="243" t="s">
        <v>85</v>
      </c>
      <c r="AV154" s="13" t="s">
        <v>85</v>
      </c>
      <c r="AW154" s="13" t="s">
        <v>32</v>
      </c>
      <c r="AX154" s="13" t="s">
        <v>83</v>
      </c>
      <c r="AY154" s="243" t="s">
        <v>123</v>
      </c>
    </row>
    <row r="155" s="2" customFormat="1" ht="24.15" customHeight="1">
      <c r="A155" s="37"/>
      <c r="B155" s="38"/>
      <c r="C155" s="218" t="s">
        <v>213</v>
      </c>
      <c r="D155" s="218" t="s">
        <v>125</v>
      </c>
      <c r="E155" s="219" t="s">
        <v>507</v>
      </c>
      <c r="F155" s="220" t="s">
        <v>508</v>
      </c>
      <c r="G155" s="221" t="s">
        <v>196</v>
      </c>
      <c r="H155" s="222">
        <v>13.84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438</v>
      </c>
      <c r="AT155" s="230" t="s">
        <v>125</v>
      </c>
      <c r="AU155" s="230" t="s">
        <v>85</v>
      </c>
      <c r="AY155" s="16" t="s">
        <v>123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83</v>
      </c>
      <c r="BK155" s="231">
        <f>ROUND(I155*H155,2)</f>
        <v>0</v>
      </c>
      <c r="BL155" s="16" t="s">
        <v>438</v>
      </c>
      <c r="BM155" s="230" t="s">
        <v>509</v>
      </c>
    </row>
    <row r="156" s="13" customFormat="1">
      <c r="A156" s="13"/>
      <c r="B156" s="232"/>
      <c r="C156" s="233"/>
      <c r="D156" s="234" t="s">
        <v>139</v>
      </c>
      <c r="E156" s="235" t="s">
        <v>1</v>
      </c>
      <c r="F156" s="236" t="s">
        <v>510</v>
      </c>
      <c r="G156" s="233"/>
      <c r="H156" s="237">
        <v>13.84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139</v>
      </c>
      <c r="AU156" s="243" t="s">
        <v>85</v>
      </c>
      <c r="AV156" s="13" t="s">
        <v>85</v>
      </c>
      <c r="AW156" s="13" t="s">
        <v>32</v>
      </c>
      <c r="AX156" s="13" t="s">
        <v>83</v>
      </c>
      <c r="AY156" s="243" t="s">
        <v>123</v>
      </c>
    </row>
    <row r="157" s="2" customFormat="1" ht="24.15" customHeight="1">
      <c r="A157" s="37"/>
      <c r="B157" s="38"/>
      <c r="C157" s="218" t="s">
        <v>217</v>
      </c>
      <c r="D157" s="218" t="s">
        <v>125</v>
      </c>
      <c r="E157" s="219" t="s">
        <v>511</v>
      </c>
      <c r="F157" s="220" t="s">
        <v>512</v>
      </c>
      <c r="G157" s="221" t="s">
        <v>145</v>
      </c>
      <c r="H157" s="222">
        <v>6.9199999999999999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40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438</v>
      </c>
      <c r="AT157" s="230" t="s">
        <v>125</v>
      </c>
      <c r="AU157" s="230" t="s">
        <v>85</v>
      </c>
      <c r="AY157" s="16" t="s">
        <v>123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83</v>
      </c>
      <c r="BK157" s="231">
        <f>ROUND(I157*H157,2)</f>
        <v>0</v>
      </c>
      <c r="BL157" s="16" t="s">
        <v>438</v>
      </c>
      <c r="BM157" s="230" t="s">
        <v>513</v>
      </c>
    </row>
    <row r="158" s="2" customFormat="1" ht="24.15" customHeight="1">
      <c r="A158" s="37"/>
      <c r="B158" s="38"/>
      <c r="C158" s="218" t="s">
        <v>7</v>
      </c>
      <c r="D158" s="218" t="s">
        <v>125</v>
      </c>
      <c r="E158" s="219" t="s">
        <v>514</v>
      </c>
      <c r="F158" s="220" t="s">
        <v>515</v>
      </c>
      <c r="G158" s="221" t="s">
        <v>133</v>
      </c>
      <c r="H158" s="222">
        <v>10.710000000000001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438</v>
      </c>
      <c r="AT158" s="230" t="s">
        <v>125</v>
      </c>
      <c r="AU158" s="230" t="s">
        <v>85</v>
      </c>
      <c r="AY158" s="16" t="s">
        <v>123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438</v>
      </c>
      <c r="BM158" s="230" t="s">
        <v>516</v>
      </c>
    </row>
    <row r="159" s="2" customFormat="1" ht="24.15" customHeight="1">
      <c r="A159" s="37"/>
      <c r="B159" s="38"/>
      <c r="C159" s="218" t="s">
        <v>224</v>
      </c>
      <c r="D159" s="218" t="s">
        <v>125</v>
      </c>
      <c r="E159" s="219" t="s">
        <v>517</v>
      </c>
      <c r="F159" s="220" t="s">
        <v>518</v>
      </c>
      <c r="G159" s="221" t="s">
        <v>133</v>
      </c>
      <c r="H159" s="222">
        <v>84.206999999999994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40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438</v>
      </c>
      <c r="AT159" s="230" t="s">
        <v>125</v>
      </c>
      <c r="AU159" s="230" t="s">
        <v>85</v>
      </c>
      <c r="AY159" s="16" t="s">
        <v>123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438</v>
      </c>
      <c r="BM159" s="230" t="s">
        <v>519</v>
      </c>
    </row>
    <row r="160" s="2" customFormat="1" ht="33" customHeight="1">
      <c r="A160" s="37"/>
      <c r="B160" s="38"/>
      <c r="C160" s="218" t="s">
        <v>228</v>
      </c>
      <c r="D160" s="218" t="s">
        <v>125</v>
      </c>
      <c r="E160" s="219" t="s">
        <v>520</v>
      </c>
      <c r="F160" s="220" t="s">
        <v>521</v>
      </c>
      <c r="G160" s="221" t="s">
        <v>128</v>
      </c>
      <c r="H160" s="222">
        <v>47.451999999999998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40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438</v>
      </c>
      <c r="AT160" s="230" t="s">
        <v>125</v>
      </c>
      <c r="AU160" s="230" t="s">
        <v>85</v>
      </c>
      <c r="AY160" s="16" t="s">
        <v>123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83</v>
      </c>
      <c r="BK160" s="231">
        <f>ROUND(I160*H160,2)</f>
        <v>0</v>
      </c>
      <c r="BL160" s="16" t="s">
        <v>438</v>
      </c>
      <c r="BM160" s="230" t="s">
        <v>522</v>
      </c>
    </row>
    <row r="161" s="2" customFormat="1" ht="24.15" customHeight="1">
      <c r="A161" s="37"/>
      <c r="B161" s="38"/>
      <c r="C161" s="218" t="s">
        <v>235</v>
      </c>
      <c r="D161" s="218" t="s">
        <v>125</v>
      </c>
      <c r="E161" s="219" t="s">
        <v>523</v>
      </c>
      <c r="F161" s="220" t="s">
        <v>524</v>
      </c>
      <c r="G161" s="221" t="s">
        <v>128</v>
      </c>
      <c r="H161" s="222">
        <v>47.451999999999998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40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438</v>
      </c>
      <c r="AT161" s="230" t="s">
        <v>125</v>
      </c>
      <c r="AU161" s="230" t="s">
        <v>85</v>
      </c>
      <c r="AY161" s="16" t="s">
        <v>123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83</v>
      </c>
      <c r="BK161" s="231">
        <f>ROUND(I161*H161,2)</f>
        <v>0</v>
      </c>
      <c r="BL161" s="16" t="s">
        <v>438</v>
      </c>
      <c r="BM161" s="230" t="s">
        <v>525</v>
      </c>
    </row>
    <row r="162" s="2" customFormat="1" ht="16.5" customHeight="1">
      <c r="A162" s="37"/>
      <c r="B162" s="38"/>
      <c r="C162" s="218" t="s">
        <v>239</v>
      </c>
      <c r="D162" s="218" t="s">
        <v>125</v>
      </c>
      <c r="E162" s="219" t="s">
        <v>526</v>
      </c>
      <c r="F162" s="220" t="s">
        <v>527</v>
      </c>
      <c r="G162" s="221" t="s">
        <v>128</v>
      </c>
      <c r="H162" s="222">
        <v>47.451999999999998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40</v>
      </c>
      <c r="O162" s="90"/>
      <c r="P162" s="228">
        <f>O162*H162</f>
        <v>0</v>
      </c>
      <c r="Q162" s="228">
        <v>3.0000000000000001E-05</v>
      </c>
      <c r="R162" s="228">
        <f>Q162*H162</f>
        <v>0.0014235599999999999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438</v>
      </c>
      <c r="AT162" s="230" t="s">
        <v>125</v>
      </c>
      <c r="AU162" s="230" t="s">
        <v>85</v>
      </c>
      <c r="AY162" s="16" t="s">
        <v>123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83</v>
      </c>
      <c r="BK162" s="231">
        <f>ROUND(I162*H162,2)</f>
        <v>0</v>
      </c>
      <c r="BL162" s="16" t="s">
        <v>438</v>
      </c>
      <c r="BM162" s="230" t="s">
        <v>528</v>
      </c>
    </row>
    <row r="163" s="2" customFormat="1" ht="16.5" customHeight="1">
      <c r="A163" s="37"/>
      <c r="B163" s="38"/>
      <c r="C163" s="218" t="s">
        <v>243</v>
      </c>
      <c r="D163" s="218" t="s">
        <v>125</v>
      </c>
      <c r="E163" s="219" t="s">
        <v>529</v>
      </c>
      <c r="F163" s="220" t="s">
        <v>530</v>
      </c>
      <c r="G163" s="221" t="s">
        <v>145</v>
      </c>
      <c r="H163" s="222">
        <v>2.3940000000000001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40</v>
      </c>
      <c r="O163" s="90"/>
      <c r="P163" s="228">
        <f>O163*H163</f>
        <v>0</v>
      </c>
      <c r="Q163" s="228">
        <v>2.1600000000000001</v>
      </c>
      <c r="R163" s="228">
        <f>Q163*H163</f>
        <v>5.1710400000000005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438</v>
      </c>
      <c r="AT163" s="230" t="s">
        <v>125</v>
      </c>
      <c r="AU163" s="230" t="s">
        <v>85</v>
      </c>
      <c r="AY163" s="16" t="s">
        <v>123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83</v>
      </c>
      <c r="BK163" s="231">
        <f>ROUND(I163*H163,2)</f>
        <v>0</v>
      </c>
      <c r="BL163" s="16" t="s">
        <v>438</v>
      </c>
      <c r="BM163" s="230" t="s">
        <v>531</v>
      </c>
    </row>
    <row r="164" s="13" customFormat="1">
      <c r="A164" s="13"/>
      <c r="B164" s="232"/>
      <c r="C164" s="233"/>
      <c r="D164" s="234" t="s">
        <v>139</v>
      </c>
      <c r="E164" s="235" t="s">
        <v>1</v>
      </c>
      <c r="F164" s="236" t="s">
        <v>532</v>
      </c>
      <c r="G164" s="233"/>
      <c r="H164" s="237">
        <v>2.3940000000000001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139</v>
      </c>
      <c r="AU164" s="243" t="s">
        <v>85</v>
      </c>
      <c r="AV164" s="13" t="s">
        <v>85</v>
      </c>
      <c r="AW164" s="13" t="s">
        <v>32</v>
      </c>
      <c r="AX164" s="13" t="s">
        <v>83</v>
      </c>
      <c r="AY164" s="243" t="s">
        <v>123</v>
      </c>
    </row>
    <row r="165" s="2" customFormat="1" ht="24.15" customHeight="1">
      <c r="A165" s="37"/>
      <c r="B165" s="38"/>
      <c r="C165" s="218" t="s">
        <v>247</v>
      </c>
      <c r="D165" s="218" t="s">
        <v>125</v>
      </c>
      <c r="E165" s="219" t="s">
        <v>533</v>
      </c>
      <c r="F165" s="220" t="s">
        <v>534</v>
      </c>
      <c r="G165" s="221" t="s">
        <v>133</v>
      </c>
      <c r="H165" s="222">
        <v>94.917000000000002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40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438</v>
      </c>
      <c r="AT165" s="230" t="s">
        <v>125</v>
      </c>
      <c r="AU165" s="230" t="s">
        <v>85</v>
      </c>
      <c r="AY165" s="16" t="s">
        <v>123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438</v>
      </c>
      <c r="BM165" s="230" t="s">
        <v>535</v>
      </c>
    </row>
    <row r="166" s="2" customFormat="1" ht="16.5" customHeight="1">
      <c r="A166" s="37"/>
      <c r="B166" s="38"/>
      <c r="C166" s="218" t="s">
        <v>251</v>
      </c>
      <c r="D166" s="218" t="s">
        <v>125</v>
      </c>
      <c r="E166" s="219" t="s">
        <v>536</v>
      </c>
      <c r="F166" s="220" t="s">
        <v>537</v>
      </c>
      <c r="G166" s="221" t="s">
        <v>133</v>
      </c>
      <c r="H166" s="222">
        <v>94.917000000000002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40</v>
      </c>
      <c r="O166" s="90"/>
      <c r="P166" s="228">
        <f>O166*H166</f>
        <v>0</v>
      </c>
      <c r="Q166" s="228">
        <v>6.9999999999999994E-05</v>
      </c>
      <c r="R166" s="228">
        <f>Q166*H166</f>
        <v>0.0066441899999999995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438</v>
      </c>
      <c r="AT166" s="230" t="s">
        <v>125</v>
      </c>
      <c r="AU166" s="230" t="s">
        <v>85</v>
      </c>
      <c r="AY166" s="16" t="s">
        <v>123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438</v>
      </c>
      <c r="BM166" s="230" t="s">
        <v>538</v>
      </c>
    </row>
    <row r="167" s="2" customFormat="1" ht="33" customHeight="1">
      <c r="A167" s="37"/>
      <c r="B167" s="38"/>
      <c r="C167" s="218" t="s">
        <v>255</v>
      </c>
      <c r="D167" s="218" t="s">
        <v>125</v>
      </c>
      <c r="E167" s="219" t="s">
        <v>539</v>
      </c>
      <c r="F167" s="220" t="s">
        <v>540</v>
      </c>
      <c r="G167" s="221" t="s">
        <v>133</v>
      </c>
      <c r="H167" s="222">
        <v>84.310000000000002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40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438</v>
      </c>
      <c r="AT167" s="230" t="s">
        <v>125</v>
      </c>
      <c r="AU167" s="230" t="s">
        <v>85</v>
      </c>
      <c r="AY167" s="16" t="s">
        <v>123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83</v>
      </c>
      <c r="BK167" s="231">
        <f>ROUND(I167*H167,2)</f>
        <v>0</v>
      </c>
      <c r="BL167" s="16" t="s">
        <v>438</v>
      </c>
      <c r="BM167" s="230" t="s">
        <v>541</v>
      </c>
    </row>
    <row r="168" s="2" customFormat="1" ht="24.15" customHeight="1">
      <c r="A168" s="37"/>
      <c r="B168" s="38"/>
      <c r="C168" s="255" t="s">
        <v>259</v>
      </c>
      <c r="D168" s="255" t="s">
        <v>193</v>
      </c>
      <c r="E168" s="256" t="s">
        <v>542</v>
      </c>
      <c r="F168" s="257" t="s">
        <v>543</v>
      </c>
      <c r="G168" s="258" t="s">
        <v>133</v>
      </c>
      <c r="H168" s="259">
        <v>84.310000000000002</v>
      </c>
      <c r="I168" s="260"/>
      <c r="J168" s="261">
        <f>ROUND(I168*H168,2)</f>
        <v>0</v>
      </c>
      <c r="K168" s="262"/>
      <c r="L168" s="263"/>
      <c r="M168" s="264" t="s">
        <v>1</v>
      </c>
      <c r="N168" s="265" t="s">
        <v>40</v>
      </c>
      <c r="O168" s="90"/>
      <c r="P168" s="228">
        <f>O168*H168</f>
        <v>0</v>
      </c>
      <c r="Q168" s="228">
        <v>0.00027</v>
      </c>
      <c r="R168" s="228">
        <f>Q168*H168</f>
        <v>0.022763700000000001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445</v>
      </c>
      <c r="AT168" s="230" t="s">
        <v>193</v>
      </c>
      <c r="AU168" s="230" t="s">
        <v>85</v>
      </c>
      <c r="AY168" s="16" t="s">
        <v>123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83</v>
      </c>
      <c r="BK168" s="231">
        <f>ROUND(I168*H168,2)</f>
        <v>0</v>
      </c>
      <c r="BL168" s="16" t="s">
        <v>445</v>
      </c>
      <c r="BM168" s="230" t="s">
        <v>544</v>
      </c>
    </row>
    <row r="169" s="2" customFormat="1" ht="37.8" customHeight="1">
      <c r="A169" s="37"/>
      <c r="B169" s="38"/>
      <c r="C169" s="218" t="s">
        <v>264</v>
      </c>
      <c r="D169" s="218" t="s">
        <v>125</v>
      </c>
      <c r="E169" s="219" t="s">
        <v>545</v>
      </c>
      <c r="F169" s="220" t="s">
        <v>546</v>
      </c>
      <c r="G169" s="221" t="s">
        <v>133</v>
      </c>
      <c r="H169" s="222">
        <v>3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40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438</v>
      </c>
      <c r="AT169" s="230" t="s">
        <v>125</v>
      </c>
      <c r="AU169" s="230" t="s">
        <v>85</v>
      </c>
      <c r="AY169" s="16" t="s">
        <v>123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83</v>
      </c>
      <c r="BK169" s="231">
        <f>ROUND(I169*H169,2)</f>
        <v>0</v>
      </c>
      <c r="BL169" s="16" t="s">
        <v>438</v>
      </c>
      <c r="BM169" s="230" t="s">
        <v>547</v>
      </c>
    </row>
    <row r="170" s="2" customFormat="1" ht="24.15" customHeight="1">
      <c r="A170" s="37"/>
      <c r="B170" s="38"/>
      <c r="C170" s="255" t="s">
        <v>270</v>
      </c>
      <c r="D170" s="255" t="s">
        <v>193</v>
      </c>
      <c r="E170" s="256" t="s">
        <v>548</v>
      </c>
      <c r="F170" s="257" t="s">
        <v>549</v>
      </c>
      <c r="G170" s="258" t="s">
        <v>133</v>
      </c>
      <c r="H170" s="259">
        <v>3</v>
      </c>
      <c r="I170" s="260"/>
      <c r="J170" s="261">
        <f>ROUND(I170*H170,2)</f>
        <v>0</v>
      </c>
      <c r="K170" s="262"/>
      <c r="L170" s="263"/>
      <c r="M170" s="264" t="s">
        <v>1</v>
      </c>
      <c r="N170" s="265" t="s">
        <v>40</v>
      </c>
      <c r="O170" s="90"/>
      <c r="P170" s="228">
        <f>O170*H170</f>
        <v>0</v>
      </c>
      <c r="Q170" s="228">
        <v>0.00077999999999999999</v>
      </c>
      <c r="R170" s="228">
        <f>Q170*H170</f>
        <v>0.0023400000000000001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445</v>
      </c>
      <c r="AT170" s="230" t="s">
        <v>193</v>
      </c>
      <c r="AU170" s="230" t="s">
        <v>85</v>
      </c>
      <c r="AY170" s="16" t="s">
        <v>123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83</v>
      </c>
      <c r="BK170" s="231">
        <f>ROUND(I170*H170,2)</f>
        <v>0</v>
      </c>
      <c r="BL170" s="16" t="s">
        <v>445</v>
      </c>
      <c r="BM170" s="230" t="s">
        <v>550</v>
      </c>
    </row>
    <row r="171" s="2" customFormat="1" ht="24.15" customHeight="1">
      <c r="A171" s="37"/>
      <c r="B171" s="38"/>
      <c r="C171" s="255" t="s">
        <v>276</v>
      </c>
      <c r="D171" s="255" t="s">
        <v>193</v>
      </c>
      <c r="E171" s="256" t="s">
        <v>551</v>
      </c>
      <c r="F171" s="257" t="s">
        <v>552</v>
      </c>
      <c r="G171" s="258" t="s">
        <v>133</v>
      </c>
      <c r="H171" s="259">
        <v>3</v>
      </c>
      <c r="I171" s="260"/>
      <c r="J171" s="261">
        <f>ROUND(I171*H171,2)</f>
        <v>0</v>
      </c>
      <c r="K171" s="262"/>
      <c r="L171" s="263"/>
      <c r="M171" s="264" t="s">
        <v>1</v>
      </c>
      <c r="N171" s="265" t="s">
        <v>40</v>
      </c>
      <c r="O171" s="90"/>
      <c r="P171" s="228">
        <f>O171*H171</f>
        <v>0</v>
      </c>
      <c r="Q171" s="228">
        <v>0.00077999999999999999</v>
      </c>
      <c r="R171" s="228">
        <f>Q171*H171</f>
        <v>0.0023400000000000001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445</v>
      </c>
      <c r="AT171" s="230" t="s">
        <v>193</v>
      </c>
      <c r="AU171" s="230" t="s">
        <v>85</v>
      </c>
      <c r="AY171" s="16" t="s">
        <v>123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83</v>
      </c>
      <c r="BK171" s="231">
        <f>ROUND(I171*H171,2)</f>
        <v>0</v>
      </c>
      <c r="BL171" s="16" t="s">
        <v>445</v>
      </c>
      <c r="BM171" s="230" t="s">
        <v>553</v>
      </c>
    </row>
    <row r="172" s="12" customFormat="1" ht="25.92" customHeight="1">
      <c r="A172" s="12"/>
      <c r="B172" s="202"/>
      <c r="C172" s="203"/>
      <c r="D172" s="204" t="s">
        <v>74</v>
      </c>
      <c r="E172" s="205" t="s">
        <v>384</v>
      </c>
      <c r="F172" s="205" t="s">
        <v>385</v>
      </c>
      <c r="G172" s="203"/>
      <c r="H172" s="203"/>
      <c r="I172" s="206"/>
      <c r="J172" s="207">
        <f>BK172</f>
        <v>0</v>
      </c>
      <c r="K172" s="203"/>
      <c r="L172" s="208"/>
      <c r="M172" s="209"/>
      <c r="N172" s="210"/>
      <c r="O172" s="210"/>
      <c r="P172" s="211">
        <f>P173</f>
        <v>0</v>
      </c>
      <c r="Q172" s="210"/>
      <c r="R172" s="211">
        <f>R173</f>
        <v>0</v>
      </c>
      <c r="S172" s="210"/>
      <c r="T172" s="212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150</v>
      </c>
      <c r="AT172" s="214" t="s">
        <v>74</v>
      </c>
      <c r="AU172" s="214" t="s">
        <v>75</v>
      </c>
      <c r="AY172" s="213" t="s">
        <v>123</v>
      </c>
      <c r="BK172" s="215">
        <f>BK173</f>
        <v>0</v>
      </c>
    </row>
    <row r="173" s="12" customFormat="1" ht="22.8" customHeight="1">
      <c r="A173" s="12"/>
      <c r="B173" s="202"/>
      <c r="C173" s="203"/>
      <c r="D173" s="204" t="s">
        <v>74</v>
      </c>
      <c r="E173" s="216" t="s">
        <v>386</v>
      </c>
      <c r="F173" s="216" t="s">
        <v>387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SUM(P174:P175)</f>
        <v>0</v>
      </c>
      <c r="Q173" s="210"/>
      <c r="R173" s="211">
        <f>SUM(R174:R175)</f>
        <v>0</v>
      </c>
      <c r="S173" s="210"/>
      <c r="T173" s="212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150</v>
      </c>
      <c r="AT173" s="214" t="s">
        <v>74</v>
      </c>
      <c r="AU173" s="214" t="s">
        <v>83</v>
      </c>
      <c r="AY173" s="213" t="s">
        <v>123</v>
      </c>
      <c r="BK173" s="215">
        <f>SUM(BK174:BK175)</f>
        <v>0</v>
      </c>
    </row>
    <row r="174" s="2" customFormat="1" ht="24.15" customHeight="1">
      <c r="A174" s="37"/>
      <c r="B174" s="38"/>
      <c r="C174" s="218" t="s">
        <v>280</v>
      </c>
      <c r="D174" s="218" t="s">
        <v>125</v>
      </c>
      <c r="E174" s="219" t="s">
        <v>399</v>
      </c>
      <c r="F174" s="220" t="s">
        <v>554</v>
      </c>
      <c r="G174" s="221" t="s">
        <v>391</v>
      </c>
      <c r="H174" s="222">
        <v>1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40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392</v>
      </c>
      <c r="AT174" s="230" t="s">
        <v>125</v>
      </c>
      <c r="AU174" s="230" t="s">
        <v>85</v>
      </c>
      <c r="AY174" s="16" t="s">
        <v>123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83</v>
      </c>
      <c r="BK174" s="231">
        <f>ROUND(I174*H174,2)</f>
        <v>0</v>
      </c>
      <c r="BL174" s="16" t="s">
        <v>392</v>
      </c>
      <c r="BM174" s="230" t="s">
        <v>555</v>
      </c>
    </row>
    <row r="175" s="2" customFormat="1" ht="16.5" customHeight="1">
      <c r="A175" s="37"/>
      <c r="B175" s="38"/>
      <c r="C175" s="218" t="s">
        <v>284</v>
      </c>
      <c r="D175" s="218" t="s">
        <v>125</v>
      </c>
      <c r="E175" s="219" t="s">
        <v>403</v>
      </c>
      <c r="F175" s="220" t="s">
        <v>404</v>
      </c>
      <c r="G175" s="221" t="s">
        <v>391</v>
      </c>
      <c r="H175" s="222">
        <v>1</v>
      </c>
      <c r="I175" s="223"/>
      <c r="J175" s="224">
        <f>ROUND(I175*H175,2)</f>
        <v>0</v>
      </c>
      <c r="K175" s="225"/>
      <c r="L175" s="43"/>
      <c r="M175" s="266" t="s">
        <v>1</v>
      </c>
      <c r="N175" s="267" t="s">
        <v>40</v>
      </c>
      <c r="O175" s="268"/>
      <c r="P175" s="269">
        <f>O175*H175</f>
        <v>0</v>
      </c>
      <c r="Q175" s="269">
        <v>0</v>
      </c>
      <c r="R175" s="269">
        <f>Q175*H175</f>
        <v>0</v>
      </c>
      <c r="S175" s="269">
        <v>0</v>
      </c>
      <c r="T175" s="27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392</v>
      </c>
      <c r="AT175" s="230" t="s">
        <v>125</v>
      </c>
      <c r="AU175" s="230" t="s">
        <v>85</v>
      </c>
      <c r="AY175" s="16" t="s">
        <v>123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83</v>
      </c>
      <c r="BK175" s="231">
        <f>ROUND(I175*H175,2)</f>
        <v>0</v>
      </c>
      <c r="BL175" s="16" t="s">
        <v>392</v>
      </c>
      <c r="BM175" s="230" t="s">
        <v>556</v>
      </c>
    </row>
    <row r="176" s="2" customFormat="1" ht="6.96" customHeight="1">
      <c r="A176" s="37"/>
      <c r="B176" s="65"/>
      <c r="C176" s="66"/>
      <c r="D176" s="66"/>
      <c r="E176" s="66"/>
      <c r="F176" s="66"/>
      <c r="G176" s="66"/>
      <c r="H176" s="66"/>
      <c r="I176" s="66"/>
      <c r="J176" s="66"/>
      <c r="K176" s="66"/>
      <c r="L176" s="43"/>
      <c r="M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</row>
  </sheetData>
  <sheetProtection sheet="1" autoFilter="0" formatColumns="0" formatRows="0" objects="1" scenarios="1" spinCount="100000" saltValue="XTjYHySmlviFHGbe4jp6hsAwk7Eq8JoMjOI9dPEllUw+OD4McLWoDGP+YoZR6Ts6qjoBCexTcl+HtTJoo9qrdg==" hashValue="9VVEo7ODG4cYFwX7KMQN//R9q7OsTegYw+mjkatL++J2iPtFUzR52HdFXjQMZ8XpMZaDAludrYTs3p7jxbPWoQ==" algorithmName="SHA-512" password="CC35"/>
  <autoFilter ref="C120:K17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Polesný</dc:creator>
  <cp:lastModifiedBy>Zdeněk Polesný</cp:lastModifiedBy>
  <dcterms:created xsi:type="dcterms:W3CDTF">2022-04-11T07:36:54Z</dcterms:created>
  <dcterms:modified xsi:type="dcterms:W3CDTF">2022-04-11T07:36:56Z</dcterms:modified>
</cp:coreProperties>
</file>